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UCIVN~1\AppData\Local\Temp\7zO4C5E439C\"/>
    </mc:Choice>
  </mc:AlternateContent>
  <bookViews>
    <workbookView xWindow="-120" yWindow="-120" windowWidth="29040" windowHeight="15840" firstSheet="1" activeTab="1"/>
  </bookViews>
  <sheets>
    <sheet name="Rekapitulácia stavby" sheetId="1" state="veryHidden" r:id="rId1"/>
    <sheet name="ASR, statika" sheetId="2" r:id="rId2"/>
  </sheets>
  <definedNames>
    <definedName name="_xlnm._FilterDatabase" localSheetId="1" hidden="1">'ASR, statika'!$C$132:$K$205</definedName>
    <definedName name="_xlnm.Print_Titles" localSheetId="1">'ASR, statika'!$132:$132</definedName>
    <definedName name="_xlnm.Print_Titles" localSheetId="0">'Rekapitulácia stavby'!$92:$92</definedName>
    <definedName name="_xlnm.Print_Area" localSheetId="1">'ASR, statika'!$C$4:$J$76,'ASR, statika'!$C$82:$J$112,'ASR, statika'!$C$118:$J$205</definedName>
    <definedName name="_xlnm.Print_Area" localSheetId="0">'Rekapitulácia stavby'!$D$4:$AO$76,'Rekapitulácia stavby'!$C$82:$AQ$97</definedName>
  </definedNames>
  <calcPr calcId="152511"/>
</workbook>
</file>

<file path=xl/calcChain.xml><?xml version="1.0" encoding="utf-8"?>
<calcChain xmlns="http://schemas.openxmlformats.org/spreadsheetml/2006/main">
  <c r="E121" i="2" l="1"/>
  <c r="J39" i="2"/>
  <c r="J38" i="2"/>
  <c r="AY96" i="1"/>
  <c r="J37" i="2"/>
  <c r="AX96" i="1" s="1"/>
  <c r="AX205" i="2"/>
  <c r="AW205" i="2"/>
  <c r="AV205" i="2"/>
  <c r="AT205" i="2"/>
  <c r="AX204" i="2"/>
  <c r="AW204" i="2"/>
  <c r="AV204" i="2"/>
  <c r="AT204" i="2"/>
  <c r="AX203" i="2"/>
  <c r="AW203" i="2"/>
  <c r="AV203" i="2"/>
  <c r="AT203" i="2"/>
  <c r="AX201" i="2"/>
  <c r="AW201" i="2"/>
  <c r="AV201" i="2"/>
  <c r="AT201" i="2"/>
  <c r="AX200" i="2"/>
  <c r="AW200" i="2"/>
  <c r="AV200" i="2"/>
  <c r="AT200" i="2"/>
  <c r="AX199" i="2"/>
  <c r="AW199" i="2"/>
  <c r="AV199" i="2"/>
  <c r="AT199" i="2"/>
  <c r="AX198" i="2"/>
  <c r="AW198" i="2"/>
  <c r="AV198" i="2"/>
  <c r="AT198" i="2"/>
  <c r="AX196" i="2"/>
  <c r="AW196" i="2"/>
  <c r="AV196" i="2"/>
  <c r="AT196" i="2"/>
  <c r="AX195" i="2"/>
  <c r="AW195" i="2"/>
  <c r="AV195" i="2"/>
  <c r="AT195" i="2"/>
  <c r="AX194" i="2"/>
  <c r="AW194" i="2"/>
  <c r="AV194" i="2"/>
  <c r="AT194" i="2"/>
  <c r="AX193" i="2"/>
  <c r="AW193" i="2"/>
  <c r="AV193" i="2"/>
  <c r="AT193" i="2"/>
  <c r="AX192" i="2"/>
  <c r="AW192" i="2"/>
  <c r="AV192" i="2"/>
  <c r="AT192" i="2"/>
  <c r="AX191" i="2"/>
  <c r="AW191" i="2"/>
  <c r="AV191" i="2"/>
  <c r="AT191" i="2"/>
  <c r="AX190" i="2"/>
  <c r="AW190" i="2"/>
  <c r="AV190" i="2"/>
  <c r="AT190" i="2"/>
  <c r="AX189" i="2"/>
  <c r="AW189" i="2"/>
  <c r="AV189" i="2"/>
  <c r="AT189" i="2"/>
  <c r="AX188" i="2"/>
  <c r="AW188" i="2"/>
  <c r="AV188" i="2"/>
  <c r="AT188" i="2"/>
  <c r="AX186" i="2"/>
  <c r="AW186" i="2"/>
  <c r="AV186" i="2"/>
  <c r="AT186" i="2"/>
  <c r="AX185" i="2"/>
  <c r="AW185" i="2"/>
  <c r="AV185" i="2"/>
  <c r="AT185" i="2"/>
  <c r="AX184" i="2"/>
  <c r="AW184" i="2"/>
  <c r="AV184" i="2"/>
  <c r="AT184" i="2"/>
  <c r="AX183" i="2"/>
  <c r="AW183" i="2"/>
  <c r="AV183" i="2"/>
  <c r="AT183" i="2"/>
  <c r="AX182" i="2"/>
  <c r="AW182" i="2"/>
  <c r="AV182" i="2"/>
  <c r="AT182" i="2"/>
  <c r="AX181" i="2"/>
  <c r="AW181" i="2"/>
  <c r="AV181" i="2"/>
  <c r="AT181" i="2"/>
  <c r="AX180" i="2"/>
  <c r="AW180" i="2"/>
  <c r="AV180" i="2"/>
  <c r="AT180" i="2"/>
  <c r="AX178" i="2"/>
  <c r="AW178" i="2"/>
  <c r="AV178" i="2"/>
  <c r="AT178" i="2"/>
  <c r="AX177" i="2"/>
  <c r="AW177" i="2"/>
  <c r="AV177" i="2"/>
  <c r="AT177" i="2"/>
  <c r="AX176" i="2"/>
  <c r="AW176" i="2"/>
  <c r="AV176" i="2"/>
  <c r="AT176" i="2"/>
  <c r="AX175" i="2"/>
  <c r="AW175" i="2"/>
  <c r="AV175" i="2"/>
  <c r="AT175" i="2"/>
  <c r="AX174" i="2"/>
  <c r="AW174" i="2"/>
  <c r="AV174" i="2"/>
  <c r="AT174" i="2"/>
  <c r="AX172" i="2"/>
  <c r="AW172" i="2"/>
  <c r="AV172" i="2"/>
  <c r="AT172" i="2"/>
  <c r="AX171" i="2"/>
  <c r="AW171" i="2"/>
  <c r="AV171" i="2"/>
  <c r="AT171" i="2"/>
  <c r="AX170" i="2"/>
  <c r="AW170" i="2"/>
  <c r="AV170" i="2"/>
  <c r="AT170" i="2"/>
  <c r="AX167" i="2"/>
  <c r="AW167" i="2"/>
  <c r="AV167" i="2"/>
  <c r="AT167" i="2"/>
  <c r="AX165" i="2"/>
  <c r="AW165" i="2"/>
  <c r="AV165" i="2"/>
  <c r="AT165" i="2"/>
  <c r="AX164" i="2"/>
  <c r="AW164" i="2"/>
  <c r="AV164" i="2"/>
  <c r="AT164" i="2"/>
  <c r="AX163" i="2"/>
  <c r="AW163" i="2"/>
  <c r="AV163" i="2"/>
  <c r="AT163" i="2"/>
  <c r="AX162" i="2"/>
  <c r="AW162" i="2"/>
  <c r="AV162" i="2"/>
  <c r="AT162" i="2"/>
  <c r="AX161" i="2"/>
  <c r="AW161" i="2"/>
  <c r="AV161" i="2"/>
  <c r="AT161" i="2"/>
  <c r="AX160" i="2"/>
  <c r="AW160" i="2"/>
  <c r="AV160" i="2"/>
  <c r="AT160" i="2"/>
  <c r="AX159" i="2"/>
  <c r="AW159" i="2"/>
  <c r="AV159" i="2"/>
  <c r="AT159" i="2"/>
  <c r="AX158" i="2"/>
  <c r="AW158" i="2"/>
  <c r="AV158" i="2"/>
  <c r="AT158" i="2"/>
  <c r="AX157" i="2"/>
  <c r="AW157" i="2"/>
  <c r="AV157" i="2"/>
  <c r="AT157" i="2"/>
  <c r="AX156" i="2"/>
  <c r="AW156" i="2"/>
  <c r="AV156" i="2"/>
  <c r="AT156" i="2"/>
  <c r="AX155" i="2"/>
  <c r="AW155" i="2"/>
  <c r="AV155" i="2"/>
  <c r="AT155" i="2"/>
  <c r="AX154" i="2"/>
  <c r="AW154" i="2"/>
  <c r="AV154" i="2"/>
  <c r="AT154" i="2"/>
  <c r="AX152" i="2"/>
  <c r="AW152" i="2"/>
  <c r="AV152" i="2"/>
  <c r="AT152" i="2"/>
  <c r="AX151" i="2"/>
  <c r="AW151" i="2"/>
  <c r="AV151" i="2"/>
  <c r="AT151" i="2"/>
  <c r="AX150" i="2"/>
  <c r="AW150" i="2"/>
  <c r="AV150" i="2"/>
  <c r="AT150" i="2"/>
  <c r="AX149" i="2"/>
  <c r="AW149" i="2"/>
  <c r="AV149" i="2"/>
  <c r="AT149" i="2"/>
  <c r="AX148" i="2"/>
  <c r="AW148" i="2"/>
  <c r="AV148" i="2"/>
  <c r="AT148" i="2"/>
  <c r="AX147" i="2"/>
  <c r="AW147" i="2"/>
  <c r="AV147" i="2"/>
  <c r="AT147" i="2"/>
  <c r="AX146" i="2"/>
  <c r="AW146" i="2"/>
  <c r="AV146" i="2"/>
  <c r="AT146" i="2"/>
  <c r="AX145" i="2"/>
  <c r="AW145" i="2"/>
  <c r="AV145" i="2"/>
  <c r="AT145" i="2"/>
  <c r="AX144" i="2"/>
  <c r="AW144" i="2"/>
  <c r="AV144" i="2"/>
  <c r="AT144" i="2"/>
  <c r="AX142" i="2"/>
  <c r="AW142" i="2"/>
  <c r="AV142" i="2"/>
  <c r="AT142" i="2"/>
  <c r="AX140" i="2"/>
  <c r="AW140" i="2"/>
  <c r="AV140" i="2"/>
  <c r="AT140" i="2"/>
  <c r="AX139" i="2"/>
  <c r="AW139" i="2"/>
  <c r="AV139" i="2"/>
  <c r="AT139" i="2"/>
  <c r="AX138" i="2"/>
  <c r="AW138" i="2"/>
  <c r="AV138" i="2"/>
  <c r="AT138" i="2"/>
  <c r="AX137" i="2"/>
  <c r="AW137" i="2"/>
  <c r="AV137" i="2"/>
  <c r="AT137" i="2"/>
  <c r="AX136" i="2"/>
  <c r="AW136" i="2"/>
  <c r="AV136" i="2"/>
  <c r="AT136" i="2"/>
  <c r="J130" i="2"/>
  <c r="J129" i="2"/>
  <c r="F129" i="2"/>
  <c r="F127" i="2"/>
  <c r="E125" i="2"/>
  <c r="J94" i="2"/>
  <c r="J93" i="2"/>
  <c r="F93" i="2"/>
  <c r="F91" i="2"/>
  <c r="E89" i="2"/>
  <c r="J20" i="2"/>
  <c r="E20" i="2"/>
  <c r="F94" i="2" s="1"/>
  <c r="J19" i="2"/>
  <c r="J91" i="2"/>
  <c r="L90" i="1"/>
  <c r="AM90" i="1"/>
  <c r="AM89" i="1"/>
  <c r="L89" i="1"/>
  <c r="AM87" i="1"/>
  <c r="L87" i="1"/>
  <c r="L85" i="1"/>
  <c r="L84" i="1"/>
  <c r="AZ201" i="2"/>
  <c r="AZ199" i="2"/>
  <c r="AZ159" i="2"/>
  <c r="AZ136" i="2"/>
  <c r="AZ195" i="2"/>
  <c r="AZ184" i="2"/>
  <c r="AZ170" i="2"/>
  <c r="AZ178" i="2"/>
  <c r="AZ172" i="2"/>
  <c r="AZ161" i="2"/>
  <c r="AZ149" i="2"/>
  <c r="AS95" i="1"/>
  <c r="AZ154" i="2"/>
  <c r="AZ198" i="2"/>
  <c r="AZ189" i="2"/>
  <c r="AZ163" i="2"/>
  <c r="AZ145" i="2"/>
  <c r="AZ185" i="2"/>
  <c r="AZ205" i="2"/>
  <c r="AZ144" i="2"/>
  <c r="AZ155" i="2"/>
  <c r="AZ140" i="2"/>
  <c r="AZ156" i="2"/>
  <c r="AZ146" i="2"/>
  <c r="AZ190" i="2"/>
  <c r="AZ180" i="2"/>
  <c r="AZ162" i="2"/>
  <c r="AZ203" i="2"/>
  <c r="AZ193" i="2"/>
  <c r="AZ181" i="2"/>
  <c r="AZ164" i="2"/>
  <c r="AZ167" i="2"/>
  <c r="AZ150" i="2"/>
  <c r="AZ186" i="2"/>
  <c r="AZ139" i="2"/>
  <c r="AZ200" i="2"/>
  <c r="AZ188" i="2"/>
  <c r="AZ175" i="2"/>
  <c r="AZ157" i="2"/>
  <c r="AZ191" i="2"/>
  <c r="AZ174" i="2"/>
  <c r="AZ137" i="2"/>
  <c r="AZ182" i="2"/>
  <c r="AZ165" i="2"/>
  <c r="AZ152" i="2"/>
  <c r="AZ196" i="2"/>
  <c r="AZ171" i="2"/>
  <c r="AZ183" i="2"/>
  <c r="AZ176" i="2"/>
  <c r="AZ147" i="2"/>
  <c r="AZ177" i="2"/>
  <c r="AZ160" i="2"/>
  <c r="AZ194" i="2"/>
  <c r="AZ142" i="2"/>
  <c r="AZ204" i="2"/>
  <c r="AZ192" i="2"/>
  <c r="AZ158" i="2"/>
  <c r="AZ148" i="2"/>
  <c r="AZ151" i="2"/>
  <c r="AZ138" i="2"/>
  <c r="AZ143" i="2" l="1"/>
  <c r="AZ187" i="2"/>
  <c r="AZ202" i="2"/>
  <c r="AZ169" i="2"/>
  <c r="AZ135" i="2"/>
  <c r="AZ173" i="2"/>
  <c r="AZ197" i="2"/>
  <c r="AZ153" i="2"/>
  <c r="AZ179" i="2"/>
  <c r="AZ141" i="2"/>
  <c r="AZ166" i="2"/>
  <c r="AU139" i="2"/>
  <c r="AU145" i="2"/>
  <c r="F130" i="2"/>
  <c r="AU136" i="2"/>
  <c r="AU137" i="2"/>
  <c r="AU138" i="2"/>
  <c r="AU144" i="2"/>
  <c r="AU154" i="2"/>
  <c r="AU155" i="2"/>
  <c r="E85" i="2"/>
  <c r="J127" i="2"/>
  <c r="AU146" i="2"/>
  <c r="AU152" i="2"/>
  <c r="AU158" i="2"/>
  <c r="AU159" i="2"/>
  <c r="AU161" i="2"/>
  <c r="AU162" i="2"/>
  <c r="AU163" i="2"/>
  <c r="AU164" i="2"/>
  <c r="AU165" i="2"/>
  <c r="AU175" i="2"/>
  <c r="AU176" i="2"/>
  <c r="AU181" i="2"/>
  <c r="AU156" i="2"/>
  <c r="AU167" i="2"/>
  <c r="AU188" i="2"/>
  <c r="AU140" i="2"/>
  <c r="AU142" i="2"/>
  <c r="AU150" i="2"/>
  <c r="AU171" i="2"/>
  <c r="AU172" i="2"/>
  <c r="AU174" i="2"/>
  <c r="AU177" i="2"/>
  <c r="AU180" i="2"/>
  <c r="AU183" i="2"/>
  <c r="AU194" i="2"/>
  <c r="AU195" i="2"/>
  <c r="AU196" i="2"/>
  <c r="AU201" i="2"/>
  <c r="AU147" i="2"/>
  <c r="AU148" i="2"/>
  <c r="AU149" i="2"/>
  <c r="AU182" i="2"/>
  <c r="AU189" i="2"/>
  <c r="AU190" i="2"/>
  <c r="AU193" i="2"/>
  <c r="AU199" i="2"/>
  <c r="AU203" i="2"/>
  <c r="AU204" i="2"/>
  <c r="AU205" i="2"/>
  <c r="AU151" i="2"/>
  <c r="AU157" i="2"/>
  <c r="AU160" i="2"/>
  <c r="AU170" i="2"/>
  <c r="AU178" i="2"/>
  <c r="AU184" i="2"/>
  <c r="AU185" i="2"/>
  <c r="AU186" i="2"/>
  <c r="AU191" i="2"/>
  <c r="AU192" i="2"/>
  <c r="AU198" i="2"/>
  <c r="AU200" i="2"/>
  <c r="F38" i="2"/>
  <c r="BC96" i="1" s="1"/>
  <c r="BC95" i="1" s="1"/>
  <c r="BC94" i="1" s="1"/>
  <c r="W32" i="1" s="1"/>
  <c r="F35" i="2"/>
  <c r="AZ96" i="1"/>
  <c r="AZ95" i="1" s="1"/>
  <c r="AV95" i="1" s="1"/>
  <c r="AS94" i="1"/>
  <c r="J35" i="2"/>
  <c r="AV96" i="1"/>
  <c r="F39" i="2"/>
  <c r="BD96" i="1" s="1"/>
  <c r="BD95" i="1" s="1"/>
  <c r="BD94" i="1" s="1"/>
  <c r="W33" i="1" s="1"/>
  <c r="F37" i="2"/>
  <c r="BB96" i="1" s="1"/>
  <c r="BB95" i="1" s="1"/>
  <c r="BB94" i="1" s="1"/>
  <c r="AX94" i="1" s="1"/>
  <c r="AU96" i="1" l="1"/>
  <c r="AU95" i="1" s="1"/>
  <c r="AU94" i="1" s="1"/>
  <c r="AZ168" i="2"/>
  <c r="AZ134" i="2"/>
  <c r="AZ133" i="2" s="1"/>
  <c r="AX95" i="1"/>
  <c r="W31" i="1"/>
  <c r="AW96" i="1"/>
  <c r="AT96" i="1" s="1"/>
  <c r="AY94" i="1"/>
  <c r="AY95" i="1"/>
  <c r="AZ94" i="1"/>
  <c r="W29" i="1" s="1"/>
  <c r="BA96" i="1"/>
  <c r="BA95" i="1" s="1"/>
  <c r="AW95" i="1" s="1"/>
  <c r="AT95" i="1" s="1"/>
  <c r="BA94" i="1" l="1"/>
  <c r="W30" i="1" s="1"/>
  <c r="AG96" i="1"/>
  <c r="AG95" i="1" s="1"/>
  <c r="AG94" i="1" s="1"/>
  <c r="AK26" i="1" s="1"/>
  <c r="AV94" i="1"/>
  <c r="AK29" i="1" s="1"/>
  <c r="AN95" i="1" l="1"/>
  <c r="AN96" i="1"/>
  <c r="AW94" i="1"/>
  <c r="AK30" i="1" s="1"/>
  <c r="AK35" i="1" s="1"/>
  <c r="AT94" i="1" l="1"/>
  <c r="AN94" i="1" l="1"/>
</calcChain>
</file>

<file path=xl/sharedStrings.xml><?xml version="1.0" encoding="utf-8"?>
<sst xmlns="http://schemas.openxmlformats.org/spreadsheetml/2006/main" count="1065" uniqueCount="382">
  <si>
    <t>Export Komplet</t>
  </si>
  <si>
    <t/>
  </si>
  <si>
    <t>2.0</t>
  </si>
  <si>
    <t>False</t>
  </si>
  <si>
    <t>{065e9c7c-95d5-43c4-8b95-b13fa7304890}</t>
  </si>
  <si>
    <t>&gt;&gt;  skryté stĺpce  &lt;&lt;</t>
  </si>
  <si>
    <t>0,01</t>
  </si>
  <si>
    <t>20</t>
  </si>
  <si>
    <t>REKAPITULÁCIA STAVBY</t>
  </si>
  <si>
    <t>v ---  nižšie sa nachádzajú doplnkové a pomocné údaje k zostavám  --- v</t>
  </si>
  <si>
    <t>0,001</t>
  </si>
  <si>
    <t>Kód:</t>
  </si>
  <si>
    <t>Kotolna_Hor_Hricov</t>
  </si>
  <si>
    <t>Stavba:</t>
  </si>
  <si>
    <t>Úprava zapojenia technológie a inštalácia RS v plynovej kotolni</t>
  </si>
  <si>
    <t>JKSO:</t>
  </si>
  <si>
    <t>KS:</t>
  </si>
  <si>
    <t>Miesto:</t>
  </si>
  <si>
    <t>Areál ČOV</t>
  </si>
  <si>
    <t>Dátum:</t>
  </si>
  <si>
    <t>30. 7. 2021</t>
  </si>
  <si>
    <t>Objednávateľ:</t>
  </si>
  <si>
    <t>IČO:</t>
  </si>
  <si>
    <t>SEVAK, a.s.  Žilina</t>
  </si>
  <si>
    <t>IČ DPH:</t>
  </si>
  <si>
    <t>Zhotoviteľ:</t>
  </si>
  <si>
    <t xml:space="preserve"> </t>
  </si>
  <si>
    <t>Projektant:</t>
  </si>
  <si>
    <t>True</t>
  </si>
  <si>
    <t>Ing. Martin Novotný</t>
  </si>
  <si>
    <t>Spracovateľ:</t>
  </si>
  <si>
    <t>Miroslav Holeš</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</si>
  <si>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</si>
  <si>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</si>
  <si>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</si>
  <si>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</si>
  <si>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</si>
  <si>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</si>
  <si>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</si>
  <si>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</si>
  <si>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</si>
  <si>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</si>
  <si>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</si>
  <si>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</si>
  <si>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</si>
  <si>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</si>
  <si>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</si>
  <si>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</si>
  <si>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</si>
  <si>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</si>
  <si>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</si>
  <si>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</si>
  <si>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</si>
  <si>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</si>
  <si>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</si>
  <si>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</si>
  <si>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</si>
  <si>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</si>
  <si>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</si>
  <si>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</si>
  <si>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</si>
  <si>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</si>
  <si>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</si>
  <si>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</si>
  <si>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</si>
  <si>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</si>
  <si>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</si>
  <si>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</si>
  <si>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</si>
  <si>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</si>
  <si>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</si>
  <si>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</si>
  <si>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</si>
  <si>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</si>
  <si>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</si>
  <si>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</si>
  <si>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</si>
  <si>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1</t>
  </si>
  <si>
    <t>Kotolňa</t>
  </si>
  <si>
    <t>STA</t>
  </si>
  <si>
    <t>{7fc254c3-55e0-4dd7-a9c8-3acbc881fd3a}</t>
  </si>
  <si>
    <t>/</t>
  </si>
  <si>
    <t>a</t>
  </si>
  <si>
    <t>architektonicko - stavebné riešenie</t>
  </si>
  <si>
    <t>Časť</t>
  </si>
  <si>
    <t>2</t>
  </si>
  <si>
    <t>{1878aafb-fa05-46a1-83cb-eec6fc7ec6f7}</t>
  </si>
  <si>
    <t>Objekt:</t>
  </si>
  <si>
    <t>Časť:</t>
  </si>
  <si>
    <t>Neoddeliteľnou a nadradenou súčasťou rozpočtov je technická správa a výkresová časť projektovej dokumentácie. Názvy položiek neobsahujú úplný technický popis, spôsob zhotovenia, ani iné podrobnosti . Tie sú zrejmé z technickej správy, výkresovej časti projektu, alebo technologických postupov predpísaných výrobcami stavebných hmôt, polotovarov a stavebných technológií._x000D_ Ak je v popisoch položiek uvedený názov výrobcu, obchodné označenie, alebo iný výraz smerujúci na konkrétny výrobok, je tak len preto, aby bol dostatočne presne opísaný predmet dodávky alebo stavebnej práce. Takýto výrobok, alebo stavebnú prácu nie je možné považovať za priame určenie ale len ako príklad použitia.</t>
  </si>
  <si>
    <t>Kód dielu - Popis</t>
  </si>
  <si>
    <t>Cena celkom [EUR]</t>
  </si>
  <si>
    <t>Náklady z rozpočtu</t>
  </si>
  <si>
    <t>-1</t>
  </si>
  <si>
    <t>HSV - Práce a dodávky HSV</t>
  </si>
  <si>
    <t xml:space="preserve">    3 - Zvislé a kompletné konštrukcie</t>
  </si>
  <si>
    <t xml:space="preserve">    4 - Vodorovné konštrukcie</t>
  </si>
  <si>
    <t xml:space="preserve">    6 - Úpravy povrchov, podlahy, osadenie</t>
  </si>
  <si>
    <t xml:space="preserve">    9 - Ostatné konštrukcie a práce-búranie</t>
  </si>
  <si>
    <t xml:space="preserve">    99 - Presun hmôt HSV</t>
  </si>
  <si>
    <t>PSV - Práce a dodávky PSV</t>
  </si>
  <si>
    <t xml:space="preserve">    764 - Konštrukcie klampiarske</t>
  </si>
  <si>
    <t xml:space="preserve">    766 - Konštrukcie stolárske</t>
  </si>
  <si>
    <t xml:space="preserve">    767 - Konštrukcie doplnkové kovové</t>
  </si>
  <si>
    <t xml:space="preserve">    769 - Montáže vzduchotechnických zariadení</t>
  </si>
  <si>
    <t xml:space="preserve">    783 - Nátery</t>
  </si>
  <si>
    <t xml:space="preserve">    784 - Maľby</t>
  </si>
  <si>
    <t>PČ</t>
  </si>
  <si>
    <t>MJ</t>
  </si>
  <si>
    <t>Množstvo</t>
  </si>
  <si>
    <t>J.cena [EUR]</t>
  </si>
  <si>
    <t>Cenová sústava</t>
  </si>
  <si>
    <t>HSV</t>
  </si>
  <si>
    <t>Práce a dodávky HSV</t>
  </si>
  <si>
    <t>ROZPOCET</t>
  </si>
  <si>
    <t>3</t>
  </si>
  <si>
    <t>Zvislé a kompletné konštrukcie</t>
  </si>
  <si>
    <t>K</t>
  </si>
  <si>
    <t>317944311.S</t>
  </si>
  <si>
    <t>Valcované nosníky dodatočne osadzované do pripravených otvorov bez zamurovania hláv do č.12</t>
  </si>
  <si>
    <t>t</t>
  </si>
  <si>
    <t>4</t>
  </si>
  <si>
    <t>142097442</t>
  </si>
  <si>
    <t>334799118.S</t>
  </si>
  <si>
    <t>Vytvorenie prestupu v konštrukcii, rozmeru 500x500 mm</t>
  </si>
  <si>
    <t>m</t>
  </si>
  <si>
    <t>169474156</t>
  </si>
  <si>
    <t>334799119.S</t>
  </si>
  <si>
    <t>Vytvorenie prestupu v konštrukcii, rozmeru 1120x710 mm</t>
  </si>
  <si>
    <t>-1822023989</t>
  </si>
  <si>
    <t>389361001.S</t>
  </si>
  <si>
    <t>Doplňujúca výstuž konštrukcií z betonárskej ocele pre každý druh a stavebný diel</t>
  </si>
  <si>
    <t>1736826161</t>
  </si>
  <si>
    <t>5</t>
  </si>
  <si>
    <t>389381001.S</t>
  </si>
  <si>
    <t>Podbetónovanie konštrukcií vrátane debnenia</t>
  </si>
  <si>
    <t>m3</t>
  </si>
  <si>
    <t>-2049276581</t>
  </si>
  <si>
    <t>Vodorovné konštrukcie</t>
  </si>
  <si>
    <t>6</t>
  </si>
  <si>
    <t>413232211.S</t>
  </si>
  <si>
    <t>Zamurovanie hláv valcovaných nosníkov, výšky do 150 mm</t>
  </si>
  <si>
    <t>ks</t>
  </si>
  <si>
    <t>752247938</t>
  </si>
  <si>
    <t>Úpravy povrchov, podlahy, osadenie</t>
  </si>
  <si>
    <t>7</t>
  </si>
  <si>
    <t>612425931.S</t>
  </si>
  <si>
    <t>Omietka vápenná vnútorného ostenia okenného alebo dverného štuková</t>
  </si>
  <si>
    <t>m2</t>
  </si>
  <si>
    <t>2132872955</t>
  </si>
  <si>
    <t>8</t>
  </si>
  <si>
    <t>612460111.S</t>
  </si>
  <si>
    <t>Príprava vnútorného podkladu stien na silno a nerovnomerne nasiakavé podklady regulátorom nasiakavosti</t>
  </si>
  <si>
    <t>1230703531</t>
  </si>
  <si>
    <t>9</t>
  </si>
  <si>
    <t>612460383.S</t>
  </si>
  <si>
    <t>Vnútorná omietka stien vápennocementová štuková (jemná), hr. 3 mm</t>
  </si>
  <si>
    <t>235165025</t>
  </si>
  <si>
    <t>10</t>
  </si>
  <si>
    <t>612481119.S</t>
  </si>
  <si>
    <t>Potiahnutie vnútorných stien sklotextílnou mriežkou s celoplošným prilepením</t>
  </si>
  <si>
    <t>1787863356</t>
  </si>
  <si>
    <t>11</t>
  </si>
  <si>
    <t>615481111.S</t>
  </si>
  <si>
    <t>Pokrytie valcovaných nosníkov rabicovým pletivom</t>
  </si>
  <si>
    <t>774860211</t>
  </si>
  <si>
    <t>12</t>
  </si>
  <si>
    <t>622460111.S</t>
  </si>
  <si>
    <t>Príprava vonkajšieho podkladu stien na silno a nerovnomerne nasiakavé podklady regulátorom nasiakavosti</t>
  </si>
  <si>
    <t>-321569081</t>
  </si>
  <si>
    <t>13</t>
  </si>
  <si>
    <t>622425921.S</t>
  </si>
  <si>
    <t>Omietka vápenná vonkajšieho ostenia okenného alebo dverného hladká</t>
  </si>
  <si>
    <t>-733905440</t>
  </si>
  <si>
    <t>14</t>
  </si>
  <si>
    <t>622461032.S</t>
  </si>
  <si>
    <t>Vonkajšia omietka stien pastovitá silikátová roztieraná, hr. 1,5 mm</t>
  </si>
  <si>
    <t>-1062282521</t>
  </si>
  <si>
    <t>15</t>
  </si>
  <si>
    <t>622481119.S</t>
  </si>
  <si>
    <t>Potiahnutie vonkajších stien sklotextílnou mriežkou s celoplošným prilepením</t>
  </si>
  <si>
    <t>-487802699</t>
  </si>
  <si>
    <t>Ostatné konštrukcie a práce-búranie</t>
  </si>
  <si>
    <t>16</t>
  </si>
  <si>
    <t>938902071.S</t>
  </si>
  <si>
    <t>Očistenie povrchu konštrukcií tlakovou vodou</t>
  </si>
  <si>
    <t>-654234728</t>
  </si>
  <si>
    <t>17</t>
  </si>
  <si>
    <t>941955004.S</t>
  </si>
  <si>
    <t>Lešenie ľahké pracovné pomocné s výškou lešeňovej podlahy nad 2,50 do 3,50 m</t>
  </si>
  <si>
    <t>-260988271</t>
  </si>
  <si>
    <t>18</t>
  </si>
  <si>
    <t>952901221.S</t>
  </si>
  <si>
    <t>Vyčistenie budov priemyselných objektov akejkoľvek výšky</t>
  </si>
  <si>
    <t>-2138709205</t>
  </si>
  <si>
    <t>19</t>
  </si>
  <si>
    <t>968071115.S</t>
  </si>
  <si>
    <t>Demontáž okien kovových aj s rámom, 1 bm obvodu - 0,005t</t>
  </si>
  <si>
    <t>597606301</t>
  </si>
  <si>
    <t>962032231.S</t>
  </si>
  <si>
    <t>Búranie muriva nadzákladového alebo vybúranie otvorov prierezovej plochy nad 4 m2 v murive nadzákladovom, z akýchkoľvek tehál pálených, vápenopieskových, cementových, na akúkoľvek maltu -1,905 t</t>
  </si>
  <si>
    <t>-381225455</t>
  </si>
  <si>
    <t>21</t>
  </si>
  <si>
    <t>973031336.S</t>
  </si>
  <si>
    <t>Vysekanie kapsy z tehál plochy do 0,25 m2, hl. do 450 mm,  -0,12600t</t>
  </si>
  <si>
    <t>-580243127</t>
  </si>
  <si>
    <t>22</t>
  </si>
  <si>
    <t>974031666.S</t>
  </si>
  <si>
    <t>Vysekávanie rýh v tehl. murive pre vťahov. nosníkov hĺbke do 250 mm,  -0,06500t</t>
  </si>
  <si>
    <t>-398658898</t>
  </si>
  <si>
    <t>23</t>
  </si>
  <si>
    <t>979081111.S</t>
  </si>
  <si>
    <t>Odvoz sutiny a vybúraných hmôt na skládku do 1 km</t>
  </si>
  <si>
    <t>1390891417</t>
  </si>
  <si>
    <t>24</t>
  </si>
  <si>
    <t>979081121.S</t>
  </si>
  <si>
    <t>Odvoz sutiny a vybúraných hmôt na skládku za každý ďalší 1 km</t>
  </si>
  <si>
    <t>-603774730</t>
  </si>
  <si>
    <t>25</t>
  </si>
  <si>
    <t>979082111.S</t>
  </si>
  <si>
    <t>Vnútrostavenisková doprava sutiny a vybúraných hmôt do 10 m</t>
  </si>
  <si>
    <t>-1127162730</t>
  </si>
  <si>
    <t>26</t>
  </si>
  <si>
    <t>979082121.S</t>
  </si>
  <si>
    <t>Vnútrostavenisková doprava sutiny a vybúraných hmôt za každých ďalších 5 m</t>
  </si>
  <si>
    <t>-805132076</t>
  </si>
  <si>
    <t>27</t>
  </si>
  <si>
    <t>979089612.S</t>
  </si>
  <si>
    <t>Poplatok za skladovanie - iné odpady zo stavieb a demolácií (17 09), ostatné</t>
  </si>
  <si>
    <t>-1247752454</t>
  </si>
  <si>
    <t>99</t>
  </si>
  <si>
    <t>Presun hmôt HSV</t>
  </si>
  <si>
    <t>28</t>
  </si>
  <si>
    <t>999281111.S</t>
  </si>
  <si>
    <t>Presun hmôt pre opravy a údržbu objektov vrátane vonkajších plášťov výšky do 25 m</t>
  </si>
  <si>
    <t>838456090</t>
  </si>
  <si>
    <t>PSV</t>
  </si>
  <si>
    <t>Práce a dodávky PSV</t>
  </si>
  <si>
    <t>764</t>
  </si>
  <si>
    <t>Konštrukcie klampiarske</t>
  </si>
  <si>
    <t>29</t>
  </si>
  <si>
    <t>764410450.S</t>
  </si>
  <si>
    <t>Oplechovanie parapetov z pozinkovaného farbeného PZf plechu, vrátane rohov r.š. 330 mm</t>
  </si>
  <si>
    <t>-407025226</t>
  </si>
  <si>
    <t>30</t>
  </si>
  <si>
    <t>764410850.S</t>
  </si>
  <si>
    <t>Demontáž oplechovania parapetov rš od 100 do 330 mm,  -0,00135t</t>
  </si>
  <si>
    <t>2054330013</t>
  </si>
  <si>
    <t>31</t>
  </si>
  <si>
    <t>998764201.S</t>
  </si>
  <si>
    <t>Presun hmôt pre konštrukcie klampiarske v objektoch výšky do 6 m</t>
  </si>
  <si>
    <t>%</t>
  </si>
  <si>
    <t>-187541329</t>
  </si>
  <si>
    <t>766</t>
  </si>
  <si>
    <t>Konštrukcie stolárske</t>
  </si>
  <si>
    <t>32</t>
  </si>
  <si>
    <t>766694143.S</t>
  </si>
  <si>
    <t>Montáž parapetnej dosky plastovej šírky do 300 mm, dĺžky 1600-2600 mm</t>
  </si>
  <si>
    <t>-646204336</t>
  </si>
  <si>
    <t>33</t>
  </si>
  <si>
    <t>M</t>
  </si>
  <si>
    <t>611560000400.S</t>
  </si>
  <si>
    <t>Parapetná doska plastová, šírka 300 mm, komôrková vnútorná</t>
  </si>
  <si>
    <t>362624878</t>
  </si>
  <si>
    <t>34</t>
  </si>
  <si>
    <t>611560000800.S</t>
  </si>
  <si>
    <t>Plastové krytky k vnútorným parapetom plastovým, pár, vo farbe</t>
  </si>
  <si>
    <t>-786655051</t>
  </si>
  <si>
    <t>35</t>
  </si>
  <si>
    <t>766694981.S</t>
  </si>
  <si>
    <t>Demontáž parapetnej dosky drevenej šírky do 300 mm, dĺžky nad 1600 mm, -0,006t</t>
  </si>
  <si>
    <t>791048273</t>
  </si>
  <si>
    <t>36</t>
  </si>
  <si>
    <t>998766201.S</t>
  </si>
  <si>
    <t>Presun hmot pre konštrukcie stolárske v objektoch výšky do 6 m</t>
  </si>
  <si>
    <t>-510949540</t>
  </si>
  <si>
    <t>767</t>
  </si>
  <si>
    <t>Konštrukcie doplnkové kovové</t>
  </si>
  <si>
    <t>37</t>
  </si>
  <si>
    <t>767612100.S</t>
  </si>
  <si>
    <t>Montáž okien hliníkoplastových s hydroizolačnými ISO páskami (exteriérová a interiérová)</t>
  </si>
  <si>
    <t>-1770034828</t>
  </si>
  <si>
    <t>38</t>
  </si>
  <si>
    <t>283290005800.S</t>
  </si>
  <si>
    <t>Tesniaca paropriepustná fólia polymér-flísová, š. 70 mm, dĺ. 30 m, pre tesnenie pripájacej škáry okenného rámu a muriva z exteriéru</t>
  </si>
  <si>
    <t>2036671984</t>
  </si>
  <si>
    <t>39</t>
  </si>
  <si>
    <t>283290006200.S</t>
  </si>
  <si>
    <t>Tesniaca paronepriepustná fólia polymér-flísová, š. 70 mm, dĺ. 30 m, pre tesnenie pripájacej škáry okenného rámu a muriva z interiéru</t>
  </si>
  <si>
    <t>-1533153380</t>
  </si>
  <si>
    <t>40</t>
  </si>
  <si>
    <t>O1a</t>
  </si>
  <si>
    <t>Okno hliníkoplastové, dvojkrídlové S+S, 2300x650 mm, izolačné dvojsklo, do zostavy</t>
  </si>
  <si>
    <t>-92180886</t>
  </si>
  <si>
    <t>41</t>
  </si>
  <si>
    <t>O1b</t>
  </si>
  <si>
    <t>Okno hliníkoplastové, dvojkrídlové fix+fix, 2300x1530 mm, izolačné dvojsklo, do zostavy</t>
  </si>
  <si>
    <t>-817960875</t>
  </si>
  <si>
    <t>42</t>
  </si>
  <si>
    <t>O1c</t>
  </si>
  <si>
    <t>Okno hliníkoplastové, dvojkrídlové fix+fix, 2300x1720 mm, izolačné dvojsklo, do zostavy</t>
  </si>
  <si>
    <t>-1446484085</t>
  </si>
  <si>
    <t>43</t>
  </si>
  <si>
    <t>998767201.S</t>
  </si>
  <si>
    <t>Presun hmôt pre kovové stavebné doplnkové konštrukcie v objektoch výšky do 6 m</t>
  </si>
  <si>
    <t>269545693</t>
  </si>
  <si>
    <t>769</t>
  </si>
  <si>
    <t>Montáže vzduchotechnických zariadení</t>
  </si>
  <si>
    <t>44</t>
  </si>
  <si>
    <t>769035009.S</t>
  </si>
  <si>
    <t>Montáž dvernej mriežky prierezu 0.275-0.540 m2</t>
  </si>
  <si>
    <t>-1733377884</t>
  </si>
  <si>
    <t>45</t>
  </si>
  <si>
    <t>429720054700</t>
  </si>
  <si>
    <t>Žalúzia protidažďová hliniková s rámom a sitom PZAL-UR-S, rozmery šxv 560x560 mm</t>
  </si>
  <si>
    <t>-2041766043</t>
  </si>
  <si>
    <t>46</t>
  </si>
  <si>
    <t>769036009.S</t>
  </si>
  <si>
    <t>Montáž protidažďovej žalúzie prierezu 0.205-0.250 m2</t>
  </si>
  <si>
    <t>-1958976860</t>
  </si>
  <si>
    <t>47</t>
  </si>
  <si>
    <t>429720052900</t>
  </si>
  <si>
    <t>Žalúzia protidažďová hliniková s rámom a sitom PZAL-UR-S, rozmery šxv 500x500 mm</t>
  </si>
  <si>
    <t>604438696</t>
  </si>
  <si>
    <t>48</t>
  </si>
  <si>
    <t>769036033.S</t>
  </si>
  <si>
    <t>Montáž protidažďovej žalúzie prierezu 0.705-0.800 m2</t>
  </si>
  <si>
    <t>-1030629979</t>
  </si>
  <si>
    <t>49</t>
  </si>
  <si>
    <t>429720065100</t>
  </si>
  <si>
    <t>Žalúzia protidažďová hliniková s rámom a sitom PZAL-UR-S, rozmery šxv 1120x710 mm</t>
  </si>
  <si>
    <t>720105027</t>
  </si>
  <si>
    <t>50</t>
  </si>
  <si>
    <t>769082745.S</t>
  </si>
  <si>
    <t>Demontáž dvernej mriežky prierezu 0.090-0.190 m2,  -0,00248 t</t>
  </si>
  <si>
    <t>-1613483556</t>
  </si>
  <si>
    <t>51</t>
  </si>
  <si>
    <t>769082845.S</t>
  </si>
  <si>
    <t>Demontáž protidažďovej žalúzie prierezu 0.205-0.250 m2,  -0,0078 t</t>
  </si>
  <si>
    <t>-167924905</t>
  </si>
  <si>
    <t>52</t>
  </si>
  <si>
    <t>998769201.S</t>
  </si>
  <si>
    <t>Presun hmôt pre montáž vzduchotechnických zariadení v stavbe (objekte) výšky do 7 m</t>
  </si>
  <si>
    <t>-824068045</t>
  </si>
  <si>
    <t>783</t>
  </si>
  <si>
    <t>Nátery</t>
  </si>
  <si>
    <t>53</t>
  </si>
  <si>
    <t>783801812.S</t>
  </si>
  <si>
    <t>Odstránenie starých náterov z omietok obrúsením stien</t>
  </si>
  <si>
    <t>79374010</t>
  </si>
  <si>
    <t>54</t>
  </si>
  <si>
    <t>783812100.S</t>
  </si>
  <si>
    <t>Nátery olejové farby bielej omietok stien dvojnásobné 1x s emailovaním</t>
  </si>
  <si>
    <t>-724711424</t>
  </si>
  <si>
    <t>55</t>
  </si>
  <si>
    <t>783812190.S</t>
  </si>
  <si>
    <t>Nátery olejové farby bielej omietok stien napustením</t>
  </si>
  <si>
    <t>-602513932</t>
  </si>
  <si>
    <t>56</t>
  </si>
  <si>
    <t>783992000.S</t>
  </si>
  <si>
    <t>Nátery ostatné bezpečnostnými farbami šrafovaním</t>
  </si>
  <si>
    <t>708596946</t>
  </si>
  <si>
    <t>784</t>
  </si>
  <si>
    <t>Maľby</t>
  </si>
  <si>
    <t>57</t>
  </si>
  <si>
    <t>784410110.S</t>
  </si>
  <si>
    <t>Penetrovanie jednonásobné jemnozrnných podkladov výšky nad 3,80 m</t>
  </si>
  <si>
    <t>2084481724</t>
  </si>
  <si>
    <t>58</t>
  </si>
  <si>
    <t>784418011.S</t>
  </si>
  <si>
    <t>Zakrývanie otvorov, podláh a zariadení fóliou v miestnostiach alebo na schodisku</t>
  </si>
  <si>
    <t>1077869511</t>
  </si>
  <si>
    <t>59</t>
  </si>
  <si>
    <t>784452371.S</t>
  </si>
  <si>
    <t>Maľby z maliarskych zmesí na vodnej báze, ručne nanášané tónované dvojnásobné na jemnozrnný podklad výšky do 3,80 m</t>
  </si>
  <si>
    <t>-1899285735</t>
  </si>
  <si>
    <t>Architektonicko stavebné riešenie, Statika</t>
  </si>
  <si>
    <t>Areál ČOV Horný Hričov</t>
  </si>
  <si>
    <t>Plynová kotolňa ČOV Horný Hričov</t>
  </si>
  <si>
    <t>Úprava zapojenia technológie a inštalácia RS v plynovej kotolni ČOV Horný Hričov</t>
  </si>
  <si>
    <t>VÝKAZ VÝMER</t>
  </si>
  <si>
    <t xml:space="preserve">REKAPITULÁCIA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</si>
</sst>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8"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0"/>
      <name val="Arial CE"/>
    </font>
    <font>
      <sz val="10"/>
      <color rgb="FFFFFFFF"/>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amily val="1"/>
      <charset val="2"/>
    </font>
    <font>
      <b/>
      <sz val="10"/>
      <color rgb="FF003366"/>
      <name val="Arial CE"/>
    </font>
    <font>
      <b/>
      <sz val="8"/>
      <name val="Arial CE"/>
    </font>
    <font>
      <i/>
      <sz val="8"/>
      <color rgb="FF0000FF"/>
      <name val="Arial CE"/>
    </font>
    <font>
      <u/>
      <sz val="11"/>
      <color theme="10"/>
      <name val="Calibri"/>
      <family val="2"/>
      <charset val="238"/>
      <scheme val="minor"/>
    </font>
    <font>
      <b/>
      <sz val="12"/>
      <color theme="1"/>
      <name val="Arial CE"/>
    </font>
    <font>
      <sz val="8"/>
      <color theme="1"/>
      <name val="Arial CE"/>
    </font>
    <font>
      <sz val="12"/>
      <color theme="1"/>
      <name val="Arial CE"/>
    </font>
    <font>
      <sz val="10"/>
      <color theme="1"/>
      <name val="Arial CE"/>
    </font>
    <font>
      <b/>
      <sz val="14"/>
      <color theme="1"/>
      <name val="Arial CE"/>
    </font>
    <font>
      <b/>
      <sz val="11"/>
      <color theme="1"/>
      <name val="Arial CE"/>
    </font>
    <font>
      <sz val="9"/>
      <color theme="1"/>
      <name val="Arial CE"/>
    </font>
    <font>
      <i/>
      <sz val="9"/>
      <color theme="1"/>
      <name val="Arial CE"/>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29" fillId="0" borderId="0" applyNumberFormat="0" applyFill="0" applyBorder="0" applyAlignment="0" applyProtection="0"/>
  </cellStyleXfs>
  <cellXfs count="2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2"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13" fillId="0" borderId="0" xfId="0" applyFont="1" applyAlignment="1">
      <alignment horizontal="lef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2"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8" fillId="4" borderId="0" xfId="0" applyFont="1" applyFill="1" applyAlignment="1">
      <alignment horizontal="center" vertical="center"/>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4" fontId="20" fillId="0" borderId="0" xfId="0" applyNumberFormat="1" applyFont="1" applyAlignment="1">
      <alignment vertical="center"/>
    </xf>
    <xf numFmtId="0" fontId="4" fillId="0" borderId="0" xfId="0" applyFont="1" applyAlignment="1">
      <alignment horizontal="center" vertical="center"/>
    </xf>
    <xf numFmtId="4" fontId="16" fillId="0" borderId="14" xfId="0" applyNumberFormat="1" applyFont="1" applyBorder="1" applyAlignment="1">
      <alignment vertical="center"/>
    </xf>
    <xf numFmtId="4" fontId="16" fillId="0" borderId="0" xfId="0" applyNumberFormat="1" applyFont="1" applyBorder="1" applyAlignment="1">
      <alignment vertical="center"/>
    </xf>
    <xf numFmtId="166" fontId="16" fillId="0" borderId="0" xfId="0" applyNumberFormat="1" applyFont="1" applyBorder="1" applyAlignment="1">
      <alignment vertical="center"/>
    </xf>
    <xf numFmtId="4" fontId="16" fillId="0" borderId="15" xfId="0" applyNumberFormat="1" applyFont="1" applyBorder="1" applyAlignment="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3" fillId="0" borderId="0" xfId="0" applyFont="1" applyAlignment="1">
      <alignment horizontal="center" vertical="center"/>
    </xf>
    <xf numFmtId="4" fontId="24" fillId="0" borderId="14"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5" xfId="0" applyNumberFormat="1" applyFont="1" applyBorder="1" applyAlignment="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 fillId="0" borderId="0" xfId="0" applyFont="1" applyAlignment="1">
      <alignment horizontal="center"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xf numFmtId="0" fontId="0" fillId="0" borderId="0" xfId="0" applyFont="1" applyAlignment="1">
      <alignment vertical="center" wrapText="1"/>
    </xf>
    <xf numFmtId="0" fontId="0" fillId="0" borderId="3" xfId="0" applyFont="1" applyBorder="1" applyAlignment="1">
      <alignment vertical="center" wrapText="1"/>
    </xf>
    <xf numFmtId="0" fontId="9" fillId="0" borderId="0" xfId="0" applyFont="1" applyAlignment="1">
      <alignment vertical="center" wrapText="1"/>
    </xf>
    <xf numFmtId="0" fontId="9" fillId="0" borderId="0" xfId="0" applyFont="1" applyAlignment="1">
      <alignment vertical="center"/>
    </xf>
    <xf numFmtId="0" fontId="12" fillId="0" borderId="0" xfId="0" applyFont="1" applyAlignment="1">
      <alignment horizontal="left" vertical="center"/>
    </xf>
    <xf numFmtId="0" fontId="17" fillId="0" borderId="0" xfId="0" applyFont="1" applyAlignment="1">
      <alignment horizontal="left" vertical="center"/>
    </xf>
    <xf numFmtId="4" fontId="13" fillId="0" borderId="0" xfId="0" applyNumberFormat="1" applyFont="1" applyAlignment="1">
      <alignment vertical="center"/>
    </xf>
    <xf numFmtId="164" fontId="13" fillId="0" borderId="0" xfId="0" applyNumberFormat="1"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8" fillId="4" borderId="0" xfId="0" applyFont="1" applyFill="1" applyAlignment="1">
      <alignment horizontal="left" vertical="center"/>
    </xf>
    <xf numFmtId="0" fontId="18" fillId="4" borderId="0" xfId="0" applyFont="1" applyFill="1" applyAlignment="1">
      <alignment horizontal="right" vertical="center"/>
    </xf>
    <xf numFmtId="0" fontId="6" fillId="0" borderId="3" xfId="0" applyFont="1" applyBorder="1" applyAlignment="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8" fillId="4" borderId="0" xfId="0" applyFont="1" applyFill="1" applyAlignment="1">
      <alignment horizontal="center" vertical="center" wrapText="1"/>
    </xf>
    <xf numFmtId="4" fontId="27"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0" fillId="0" borderId="3" xfId="0" applyFont="1" applyBorder="1" applyAlignment="1" applyProtection="1">
      <alignment vertical="center"/>
      <protection locked="0"/>
    </xf>
    <xf numFmtId="0" fontId="0" fillId="0" borderId="22" xfId="0" applyFont="1" applyBorder="1" applyAlignment="1" applyProtection="1">
      <alignment vertical="center"/>
      <protection locked="0"/>
    </xf>
    <xf numFmtId="0" fontId="18" fillId="0" borderId="0" xfId="0" applyFont="1" applyAlignment="1">
      <alignment horizontal="left" vertical="center"/>
    </xf>
    <xf numFmtId="4" fontId="0" fillId="0" borderId="0" xfId="0" applyNumberFormat="1" applyFont="1" applyAlignment="1">
      <alignment vertical="center"/>
    </xf>
    <xf numFmtId="0" fontId="28" fillId="0" borderId="22" xfId="0" applyFont="1" applyBorder="1" applyAlignment="1" applyProtection="1">
      <alignment vertical="center"/>
      <protection locked="0"/>
    </xf>
    <xf numFmtId="0" fontId="30" fillId="0" borderId="0" xfId="0" applyFont="1" applyAlignment="1">
      <alignment horizontal="left" vertical="center"/>
    </xf>
    <xf numFmtId="0" fontId="31" fillId="0" borderId="0" xfId="0" applyFont="1" applyAlignment="1">
      <alignment vertical="center"/>
    </xf>
    <xf numFmtId="4" fontId="30" fillId="0" borderId="0" xfId="0" applyNumberFormat="1" applyFont="1" applyAlignment="1">
      <alignment vertical="center"/>
    </xf>
    <xf numFmtId="0" fontId="32" fillId="0" borderId="0" xfId="0" applyFont="1" applyAlignment="1">
      <alignment vertical="center"/>
    </xf>
    <xf numFmtId="0" fontId="32" fillId="0" borderId="20" xfId="0" applyFont="1" applyBorder="1" applyAlignment="1">
      <alignment horizontal="left" vertical="center"/>
    </xf>
    <xf numFmtId="0" fontId="32" fillId="0" borderId="20" xfId="0" applyFont="1" applyBorder="1" applyAlignment="1">
      <alignment vertical="center"/>
    </xf>
    <xf numFmtId="4" fontId="32" fillId="0" borderId="20" xfId="0" applyNumberFormat="1" applyFont="1" applyBorder="1" applyAlignment="1">
      <alignment vertical="center"/>
    </xf>
    <xf numFmtId="0" fontId="33" fillId="0" borderId="0" xfId="0" applyFont="1" applyAlignment="1">
      <alignment vertical="center"/>
    </xf>
    <xf numFmtId="0" fontId="33" fillId="0" borderId="20" xfId="0" applyFont="1" applyBorder="1" applyAlignment="1">
      <alignment horizontal="left" vertical="center"/>
    </xf>
    <xf numFmtId="0" fontId="33" fillId="0" borderId="20" xfId="0" applyFont="1" applyBorder="1" applyAlignment="1">
      <alignment vertical="center"/>
    </xf>
    <xf numFmtId="4" fontId="33" fillId="0" borderId="20" xfId="0" applyNumberFormat="1" applyFont="1" applyBorder="1" applyAlignment="1">
      <alignment vertical="center"/>
    </xf>
    <xf numFmtId="0" fontId="31" fillId="0" borderId="10" xfId="0" applyFont="1" applyBorder="1" applyAlignment="1">
      <alignment vertical="center"/>
    </xf>
    <xf numFmtId="0" fontId="31" fillId="0" borderId="0" xfId="0" applyFont="1"/>
    <xf numFmtId="0" fontId="31" fillId="0" borderId="2" xfId="0" applyFont="1" applyBorder="1" applyAlignment="1">
      <alignment vertical="center"/>
    </xf>
    <xf numFmtId="0" fontId="34" fillId="0" borderId="0" xfId="0" applyFont="1" applyAlignment="1">
      <alignment horizontal="left" vertical="center"/>
    </xf>
    <xf numFmtId="0" fontId="33" fillId="0" borderId="0" xfId="0" applyFont="1" applyAlignment="1">
      <alignment horizontal="left" vertical="center"/>
    </xf>
    <xf numFmtId="165" fontId="33" fillId="0" borderId="0" xfId="0" applyNumberFormat="1" applyFont="1" applyAlignment="1">
      <alignment horizontal="left" vertical="center"/>
    </xf>
    <xf numFmtId="0" fontId="33" fillId="0" borderId="0" xfId="0" applyFont="1" applyAlignment="1">
      <alignment horizontal="left" vertical="center" wrapText="1"/>
    </xf>
    <xf numFmtId="0" fontId="36" fillId="4" borderId="16" xfId="0" applyFont="1" applyFill="1" applyBorder="1" applyAlignment="1">
      <alignment horizontal="center" vertical="center" wrapText="1"/>
    </xf>
    <xf numFmtId="0" fontId="36" fillId="4" borderId="17" xfId="0" applyFont="1" applyFill="1" applyBorder="1" applyAlignment="1">
      <alignment horizontal="center" vertical="center" wrapText="1"/>
    </xf>
    <xf numFmtId="0" fontId="36" fillId="4" borderId="18" xfId="0" applyFont="1" applyFill="1" applyBorder="1" applyAlignment="1">
      <alignment horizontal="center" vertical="center" wrapText="1"/>
    </xf>
    <xf numFmtId="4" fontId="30" fillId="0" borderId="0" xfId="0" applyNumberFormat="1" applyFont="1" applyAlignment="1"/>
    <xf numFmtId="0" fontId="31" fillId="0" borderId="0" xfId="0" applyFont="1" applyAlignment="1"/>
    <xf numFmtId="0" fontId="31" fillId="0" borderId="0" xfId="0" applyFont="1" applyAlignment="1">
      <alignment horizontal="left"/>
    </xf>
    <xf numFmtId="0" fontId="32" fillId="0" borderId="0" xfId="0" applyFont="1" applyAlignment="1">
      <alignment horizontal="left"/>
    </xf>
    <xf numFmtId="4" fontId="32" fillId="0" borderId="0" xfId="0" applyNumberFormat="1" applyFont="1" applyAlignment="1"/>
    <xf numFmtId="0" fontId="33" fillId="0" borderId="0" xfId="0" applyFont="1" applyAlignment="1">
      <alignment horizontal="left"/>
    </xf>
    <xf numFmtId="4" fontId="33" fillId="0" borderId="0" xfId="0" applyNumberFormat="1" applyFont="1" applyAlignment="1"/>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10" fillId="2" borderId="0" xfId="0" applyFont="1" applyFill="1" applyAlignment="1">
      <alignment horizontal="center" vertical="center"/>
    </xf>
    <xf numFmtId="0" fontId="0" fillId="0" borderId="0" xfId="0"/>
    <xf numFmtId="4" fontId="7" fillId="0" borderId="0" xfId="0" applyNumberFormat="1" applyFont="1" applyAlignment="1">
      <alignment vertical="center"/>
    </xf>
    <xf numFmtId="0" fontId="7" fillId="0" borderId="0" xfId="0" applyFont="1" applyAlignment="1">
      <alignment vertical="center"/>
    </xf>
    <xf numFmtId="0" fontId="26" fillId="0" borderId="0" xfId="0" applyFont="1" applyAlignment="1">
      <alignment horizontal="left" vertical="center" wrapText="1"/>
    </xf>
    <xf numFmtId="4" fontId="20" fillId="0" borderId="0" xfId="0" applyNumberFormat="1" applyFont="1" applyAlignment="1">
      <alignment horizontal="right" vertical="center"/>
    </xf>
    <xf numFmtId="4" fontId="20" fillId="0" borderId="0" xfId="0" applyNumberFormat="1" applyFont="1" applyAlignment="1">
      <alignment vertical="center"/>
    </xf>
    <xf numFmtId="0" fontId="18" fillId="4" borderId="6" xfId="0" applyFont="1" applyFill="1" applyBorder="1" applyAlignment="1">
      <alignment horizontal="center" vertical="center"/>
    </xf>
    <xf numFmtId="0" fontId="18" fillId="4" borderId="7" xfId="0" applyFont="1" applyFill="1" applyBorder="1" applyAlignment="1">
      <alignment horizontal="left" vertical="center"/>
    </xf>
    <xf numFmtId="0" fontId="18" fillId="4" borderId="7" xfId="0" applyFont="1" applyFill="1" applyBorder="1" applyAlignment="1">
      <alignment horizontal="center" vertical="center"/>
    </xf>
    <xf numFmtId="0" fontId="18" fillId="4" borderId="7" xfId="0" applyFont="1" applyFill="1" applyBorder="1" applyAlignment="1">
      <alignment horizontal="right" vertical="center"/>
    </xf>
    <xf numFmtId="0" fontId="18" fillId="4" borderId="8" xfId="0" applyFont="1" applyFill="1" applyBorder="1" applyAlignment="1">
      <alignment horizontal="left" vertical="center"/>
    </xf>
    <xf numFmtId="4" fontId="23" fillId="0" borderId="0" xfId="0" applyNumberFormat="1" applyFont="1" applyAlignment="1">
      <alignment vertical="center"/>
    </xf>
    <xf numFmtId="0" fontId="23" fillId="0" borderId="0" xfId="0" applyFont="1" applyAlignment="1">
      <alignment vertical="center"/>
    </xf>
    <xf numFmtId="4" fontId="23" fillId="0" borderId="0" xfId="0" applyNumberFormat="1" applyFont="1" applyAlignment="1">
      <alignment horizontal="right" vertical="center"/>
    </xf>
    <xf numFmtId="0" fontId="22"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4" fontId="14"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ont="1" applyFill="1" applyBorder="1" applyAlignment="1">
      <alignment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2"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35" fillId="0" borderId="0" xfId="0" applyFont="1" applyAlignment="1">
      <alignment horizontal="left" vertical="center" wrapText="1"/>
    </xf>
    <xf numFmtId="0" fontId="31"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3" fillId="0" borderId="0" xfId="0" applyFont="1" applyAlignment="1">
      <alignment horizontal="left" vertical="center" wrapText="1"/>
    </xf>
    <xf numFmtId="0" fontId="33" fillId="0" borderId="0" xfId="0" applyFont="1" applyAlignment="1">
      <alignment horizontal="left" vertical="center"/>
    </xf>
  </cellXfs>
  <cellStyles count="2">
    <cellStyle name="Hypertextové prepojenie" xfId="1" builtinId="8"/>
    <cellStyle name="Normálne"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workbookViewId="0"/>
  </sheetViews>
  <sheetFormatPr defaultRowHeight="11.25" x14ac:dyDescent="0.2"/>
  <cols>
    <col min="1" max="1" width="8.83203125" style="1" customWidth="1"/>
    <col min="2" max="2" width="1.6640625" style="1" customWidth="1"/>
    <col min="3" max="3" width="4.5" style="1" customWidth="1"/>
    <col min="4" max="33" width="2.83203125" style="1" customWidth="1"/>
    <col min="34" max="34" width="3.5" style="1" customWidth="1"/>
    <col min="35" max="35" width="42.33203125" style="1" customWidth="1"/>
    <col min="36" max="37" width="2.5" style="1" customWidth="1"/>
    <col min="38" max="38" width="8.83203125" style="1" customWidth="1"/>
    <col min="39" max="39" width="3.5" style="1" customWidth="1"/>
    <col min="40" max="40" width="14.33203125" style="1" customWidth="1"/>
    <col min="41" max="41" width="8" style="1" customWidth="1"/>
    <col min="42" max="42" width="4.5" style="1" customWidth="1"/>
    <col min="43" max="43" width="16.6640625" style="1" hidden="1" customWidth="1"/>
    <col min="44" max="44" width="14.5" style="1" customWidth="1"/>
    <col min="45" max="47" width="27.6640625" style="1" hidden="1" customWidth="1"/>
    <col min="48" max="49" width="23.1640625" style="1" hidden="1" customWidth="1"/>
    <col min="50" max="51" width="26.6640625" style="1" hidden="1" customWidth="1"/>
    <col min="52" max="52" width="23.1640625" style="1" hidden="1" customWidth="1"/>
    <col min="53" max="53" width="20.5" style="1" hidden="1" customWidth="1"/>
    <col min="54" max="54" width="26.6640625" style="1" hidden="1" customWidth="1"/>
    <col min="55" max="55" width="23.1640625" style="1" hidden="1" customWidth="1"/>
    <col min="56" max="56" width="20.5" style="1" hidden="1" customWidth="1"/>
    <col min="57" max="57" width="71.1640625" style="1" customWidth="1"/>
    <col min="71" max="91" width="9.1640625" style="1" hidden="1"/>
  </cols>
  <sheetData>
    <row r="1" spans="1:74" x14ac:dyDescent="0.2">
      <c r="A1" s="13" t="s">
        <v>0</v>
      </c>
      <c r="AZ1" s="13" t="s">
        <v>1</v>
      </c>
      <c r="BA1" s="13" t="s">
        <v>2</v>
      </c>
      <c r="BB1" s="13" t="s">
        <v>1</v>
      </c>
      <c r="BT1" s="13" t="s">
        <v>3</v>
      </c>
      <c r="BU1" s="13" t="s">
        <v>3</v>
      </c>
      <c r="BV1" s="13" t="s">
        <v>4</v>
      </c>
    </row>
    <row r="2" spans="1:74" s="1" customFormat="1" ht="36.950000000000003" customHeight="1" x14ac:dyDescent="0.2">
      <c r="AR2" s="165" t="s">
        <v>5</v>
      </c>
      <c r="AS2" s="166"/>
      <c r="AT2" s="166"/>
      <c r="AU2" s="166"/>
      <c r="AV2" s="166"/>
      <c r="AW2" s="166"/>
      <c r="AX2" s="166"/>
      <c r="AY2" s="166"/>
      <c r="AZ2" s="166"/>
      <c r="BA2" s="166"/>
      <c r="BB2" s="166"/>
      <c r="BC2" s="166"/>
      <c r="BD2" s="166"/>
      <c r="BE2" s="166"/>
      <c r="BS2" s="14" t="s">
        <v>6</v>
      </c>
      <c r="BT2" s="14" t="s">
        <v>7</v>
      </c>
    </row>
    <row r="3" spans="1:74" s="1" customFormat="1" ht="6.95" customHeight="1" x14ac:dyDescent="0.2">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7</v>
      </c>
    </row>
    <row r="4" spans="1:74" s="1" customFormat="1" ht="24.95" customHeight="1" x14ac:dyDescent="0.2">
      <c r="B4" s="17"/>
      <c r="D4" s="18" t="s">
        <v>8</v>
      </c>
      <c r="AR4" s="17"/>
      <c r="AS4" s="19" t="s">
        <v>9</v>
      </c>
      <c r="BS4" s="14" t="s">
        <v>10</v>
      </c>
    </row>
    <row r="5" spans="1:74" s="1" customFormat="1" ht="12" customHeight="1" x14ac:dyDescent="0.2">
      <c r="B5" s="17"/>
      <c r="D5" s="20" t="s">
        <v>11</v>
      </c>
      <c r="K5" s="197" t="s">
        <v>12</v>
      </c>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R5" s="17"/>
      <c r="BS5" s="14" t="s">
        <v>6</v>
      </c>
    </row>
    <row r="6" spans="1:74" s="1" customFormat="1" ht="36.950000000000003" customHeight="1" x14ac:dyDescent="0.2">
      <c r="B6" s="17"/>
      <c r="D6" s="22" t="s">
        <v>13</v>
      </c>
      <c r="K6" s="198" t="s">
        <v>14</v>
      </c>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R6" s="17"/>
      <c r="BS6" s="14" t="s">
        <v>6</v>
      </c>
    </row>
    <row r="7" spans="1:74" s="1" customFormat="1" ht="12" customHeight="1" x14ac:dyDescent="0.2">
      <c r="B7" s="17"/>
      <c r="D7" s="23" t="s">
        <v>15</v>
      </c>
      <c r="K7" s="21" t="s">
        <v>1</v>
      </c>
      <c r="AK7" s="23" t="s">
        <v>16</v>
      </c>
      <c r="AN7" s="21" t="s">
        <v>1</v>
      </c>
      <c r="AR7" s="17"/>
      <c r="BS7" s="14" t="s">
        <v>6</v>
      </c>
    </row>
    <row r="8" spans="1:74" s="1" customFormat="1" ht="12" customHeight="1" x14ac:dyDescent="0.2">
      <c r="B8" s="17"/>
      <c r="D8" s="23" t="s">
        <v>17</v>
      </c>
      <c r="K8" s="21" t="s">
        <v>18</v>
      </c>
      <c r="AK8" s="23" t="s">
        <v>19</v>
      </c>
      <c r="AN8" s="21" t="s">
        <v>20</v>
      </c>
      <c r="AR8" s="17"/>
      <c r="BS8" s="14" t="s">
        <v>6</v>
      </c>
    </row>
    <row r="9" spans="1:74" s="1" customFormat="1" ht="14.45" customHeight="1" x14ac:dyDescent="0.2">
      <c r="B9" s="17"/>
      <c r="AR9" s="17"/>
      <c r="BS9" s="14" t="s">
        <v>6</v>
      </c>
    </row>
    <row r="10" spans="1:74" s="1" customFormat="1" ht="12" customHeight="1" x14ac:dyDescent="0.2">
      <c r="B10" s="17"/>
      <c r="D10" s="23" t="s">
        <v>21</v>
      </c>
      <c r="AK10" s="23" t="s">
        <v>22</v>
      </c>
      <c r="AN10" s="21" t="s">
        <v>1</v>
      </c>
      <c r="AR10" s="17"/>
      <c r="BS10" s="14" t="s">
        <v>6</v>
      </c>
    </row>
    <row r="11" spans="1:74" s="1" customFormat="1" ht="18.399999999999999" customHeight="1" x14ac:dyDescent="0.2">
      <c r="B11" s="17"/>
      <c r="E11" s="21" t="s">
        <v>23</v>
      </c>
      <c r="AK11" s="23" t="s">
        <v>24</v>
      </c>
      <c r="AN11" s="21" t="s">
        <v>1</v>
      </c>
      <c r="AR11" s="17"/>
      <c r="BS11" s="14" t="s">
        <v>6</v>
      </c>
    </row>
    <row r="12" spans="1:74" s="1" customFormat="1" ht="6.95" customHeight="1" x14ac:dyDescent="0.2">
      <c r="B12" s="17"/>
      <c r="AR12" s="17"/>
      <c r="BS12" s="14" t="s">
        <v>6</v>
      </c>
    </row>
    <row r="13" spans="1:74" s="1" customFormat="1" ht="12" customHeight="1" x14ac:dyDescent="0.2">
      <c r="B13" s="17"/>
      <c r="D13" s="23" t="s">
        <v>25</v>
      </c>
      <c r="AK13" s="23" t="s">
        <v>22</v>
      </c>
      <c r="AN13" s="21" t="s">
        <v>1</v>
      </c>
      <c r="AR13" s="17"/>
      <c r="BS13" s="14" t="s">
        <v>6</v>
      </c>
    </row>
    <row r="14" spans="1:74" ht="12.75" x14ac:dyDescent="0.2">
      <c r="B14" s="17"/>
      <c r="E14" s="21" t="s">
        <v>26</v>
      </c>
      <c r="AK14" s="23" t="s">
        <v>24</v>
      </c>
      <c r="AN14" s="21" t="s">
        <v>1</v>
      </c>
      <c r="AR14" s="17"/>
      <c r="BS14" s="14" t="s">
        <v>6</v>
      </c>
    </row>
    <row r="15" spans="1:74" s="1" customFormat="1" ht="6.95" customHeight="1" x14ac:dyDescent="0.2">
      <c r="B15" s="17"/>
      <c r="AR15" s="17"/>
      <c r="BS15" s="14" t="s">
        <v>3</v>
      </c>
    </row>
    <row r="16" spans="1:74" s="1" customFormat="1" ht="12" customHeight="1" x14ac:dyDescent="0.2">
      <c r="B16" s="17"/>
      <c r="D16" s="23" t="s">
        <v>27</v>
      </c>
      <c r="AK16" s="23" t="s">
        <v>22</v>
      </c>
      <c r="AN16" s="21" t="s">
        <v>1</v>
      </c>
      <c r="AR16" s="17"/>
      <c r="BS16" s="14" t="s">
        <v>28</v>
      </c>
    </row>
    <row r="17" spans="1:71" s="1" customFormat="1" ht="18.399999999999999" customHeight="1" x14ac:dyDescent="0.2">
      <c r="B17" s="17"/>
      <c r="E17" s="21" t="s">
        <v>29</v>
      </c>
      <c r="AK17" s="23" t="s">
        <v>24</v>
      </c>
      <c r="AN17" s="21" t="s">
        <v>1</v>
      </c>
      <c r="AR17" s="17"/>
      <c r="BS17" s="14" t="s">
        <v>28</v>
      </c>
    </row>
    <row r="18" spans="1:71" s="1" customFormat="1" ht="6.95" customHeight="1" x14ac:dyDescent="0.2">
      <c r="B18" s="17"/>
      <c r="AR18" s="17"/>
      <c r="BS18" s="14" t="s">
        <v>6</v>
      </c>
    </row>
    <row r="19" spans="1:71" s="1" customFormat="1" ht="12" customHeight="1" x14ac:dyDescent="0.2">
      <c r="B19" s="17"/>
      <c r="D19" s="23" t="s">
        <v>30</v>
      </c>
      <c r="AK19" s="23" t="s">
        <v>22</v>
      </c>
      <c r="AN19" s="21" t="s">
        <v>1</v>
      </c>
      <c r="AR19" s="17"/>
      <c r="BS19" s="14" t="s">
        <v>6</v>
      </c>
    </row>
    <row r="20" spans="1:71" s="1" customFormat="1" ht="18.399999999999999" customHeight="1" x14ac:dyDescent="0.2">
      <c r="B20" s="17"/>
      <c r="E20" s="21" t="s">
        <v>31</v>
      </c>
      <c r="AK20" s="23" t="s">
        <v>24</v>
      </c>
      <c r="AN20" s="21" t="s">
        <v>1</v>
      </c>
      <c r="AR20" s="17"/>
      <c r="BS20" s="14" t="s">
        <v>28</v>
      </c>
    </row>
    <row r="21" spans="1:71" s="1" customFormat="1" ht="6.95" customHeight="1" x14ac:dyDescent="0.2">
      <c r="B21" s="17"/>
      <c r="AR21" s="17"/>
    </row>
    <row r="22" spans="1:71" s="1" customFormat="1" ht="12" customHeight="1" x14ac:dyDescent="0.2">
      <c r="B22" s="17"/>
      <c r="D22" s="23" t="s">
        <v>32</v>
      </c>
      <c r="AR22" s="17"/>
    </row>
    <row r="23" spans="1:71" s="1" customFormat="1" ht="14.45" customHeight="1" x14ac:dyDescent="0.2">
      <c r="B23" s="17"/>
      <c r="E23" s="199" t="s">
        <v>1</v>
      </c>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c r="AR23" s="17"/>
    </row>
    <row r="24" spans="1:71" s="1" customFormat="1" ht="6.95" customHeight="1" x14ac:dyDescent="0.2">
      <c r="B24" s="17"/>
      <c r="AR24" s="17"/>
    </row>
    <row r="25" spans="1:71" s="1" customFormat="1" ht="6.95" customHeight="1" x14ac:dyDescent="0.2">
      <c r="B25" s="17"/>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R25" s="17"/>
    </row>
    <row r="26" spans="1:71" s="2" customFormat="1" ht="25.9" customHeight="1" x14ac:dyDescent="0.2">
      <c r="A26" s="26"/>
      <c r="B26" s="27"/>
      <c r="C26" s="26"/>
      <c r="D26" s="28" t="s">
        <v>33</v>
      </c>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00">
        <f>ROUND(AG94,2)</f>
        <v>0</v>
      </c>
      <c r="AL26" s="201"/>
      <c r="AM26" s="201"/>
      <c r="AN26" s="201"/>
      <c r="AO26" s="201"/>
      <c r="AP26" s="26"/>
      <c r="AQ26" s="26"/>
      <c r="AR26" s="27"/>
      <c r="BE26" s="26"/>
    </row>
    <row r="27" spans="1:71" s="2" customFormat="1" ht="6.95" customHeight="1" x14ac:dyDescent="0.2">
      <c r="A27" s="26"/>
      <c r="B27" s="27"/>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7"/>
      <c r="BE27" s="26"/>
    </row>
    <row r="28" spans="1:71" s="2" customFormat="1" ht="12.75" x14ac:dyDescent="0.2">
      <c r="A28" s="26"/>
      <c r="B28" s="27"/>
      <c r="C28" s="26"/>
      <c r="D28" s="26"/>
      <c r="E28" s="26"/>
      <c r="F28" s="26"/>
      <c r="G28" s="26"/>
      <c r="H28" s="26"/>
      <c r="I28" s="26"/>
      <c r="J28" s="26"/>
      <c r="K28" s="26"/>
      <c r="L28" s="202" t="s">
        <v>34</v>
      </c>
      <c r="M28" s="202"/>
      <c r="N28" s="202"/>
      <c r="O28" s="202"/>
      <c r="P28" s="202"/>
      <c r="Q28" s="26"/>
      <c r="R28" s="26"/>
      <c r="S28" s="26"/>
      <c r="T28" s="26"/>
      <c r="U28" s="26"/>
      <c r="V28" s="26"/>
      <c r="W28" s="202" t="s">
        <v>35</v>
      </c>
      <c r="X28" s="202"/>
      <c r="Y28" s="202"/>
      <c r="Z28" s="202"/>
      <c r="AA28" s="202"/>
      <c r="AB28" s="202"/>
      <c r="AC28" s="202"/>
      <c r="AD28" s="202"/>
      <c r="AE28" s="202"/>
      <c r="AF28" s="26"/>
      <c r="AG28" s="26"/>
      <c r="AH28" s="26"/>
      <c r="AI28" s="26"/>
      <c r="AJ28" s="26"/>
      <c r="AK28" s="202" t="s">
        <v>36</v>
      </c>
      <c r="AL28" s="202"/>
      <c r="AM28" s="202"/>
      <c r="AN28" s="202"/>
      <c r="AO28" s="202"/>
      <c r="AP28" s="26"/>
      <c r="AQ28" s="26"/>
      <c r="AR28" s="27"/>
      <c r="BE28" s="26"/>
    </row>
    <row r="29" spans="1:71" s="3" customFormat="1" ht="14.45" customHeight="1" x14ac:dyDescent="0.2">
      <c r="B29" s="31"/>
      <c r="D29" s="23" t="s">
        <v>37</v>
      </c>
      <c r="F29" s="32" t="s">
        <v>38</v>
      </c>
      <c r="L29" s="192">
        <v>0.2</v>
      </c>
      <c r="M29" s="191"/>
      <c r="N29" s="191"/>
      <c r="O29" s="191"/>
      <c r="P29" s="191"/>
      <c r="W29" s="190" t="e">
        <f>ROUND(AZ94, 2)</f>
        <v>#REF!</v>
      </c>
      <c r="X29" s="191"/>
      <c r="Y29" s="191"/>
      <c r="Z29" s="191"/>
      <c r="AA29" s="191"/>
      <c r="AB29" s="191"/>
      <c r="AC29" s="191"/>
      <c r="AD29" s="191"/>
      <c r="AE29" s="191"/>
      <c r="AK29" s="190" t="e">
        <f>ROUND(AV94, 2)</f>
        <v>#REF!</v>
      </c>
      <c r="AL29" s="191"/>
      <c r="AM29" s="191"/>
      <c r="AN29" s="191"/>
      <c r="AO29" s="191"/>
      <c r="AR29" s="31"/>
    </row>
    <row r="30" spans="1:71" s="3" customFormat="1" ht="14.45" customHeight="1" x14ac:dyDescent="0.2">
      <c r="B30" s="31"/>
      <c r="F30" s="32" t="s">
        <v>39</v>
      </c>
      <c r="L30" s="192">
        <v>0.2</v>
      </c>
      <c r="M30" s="191"/>
      <c r="N30" s="191"/>
      <c r="O30" s="191"/>
      <c r="P30" s="191"/>
      <c r="W30" s="190">
        <f>ROUND(BA94, 2)</f>
        <v>0</v>
      </c>
      <c r="X30" s="191"/>
      <c r="Y30" s="191"/>
      <c r="Z30" s="191"/>
      <c r="AA30" s="191"/>
      <c r="AB30" s="191"/>
      <c r="AC30" s="191"/>
      <c r="AD30" s="191"/>
      <c r="AE30" s="191"/>
      <c r="AK30" s="190">
        <f>ROUND(AW94, 2)</f>
        <v>0</v>
      </c>
      <c r="AL30" s="191"/>
      <c r="AM30" s="191"/>
      <c r="AN30" s="191"/>
      <c r="AO30" s="191"/>
      <c r="AR30" s="31"/>
    </row>
    <row r="31" spans="1:71" s="3" customFormat="1" ht="14.45" hidden="1" customHeight="1" x14ac:dyDescent="0.2">
      <c r="B31" s="31"/>
      <c r="F31" s="23" t="s">
        <v>40</v>
      </c>
      <c r="L31" s="192">
        <v>0.2</v>
      </c>
      <c r="M31" s="191"/>
      <c r="N31" s="191"/>
      <c r="O31" s="191"/>
      <c r="P31" s="191"/>
      <c r="W31" s="190" t="e">
        <f>ROUND(BB94, 2)</f>
        <v>#REF!</v>
      </c>
      <c r="X31" s="191"/>
      <c r="Y31" s="191"/>
      <c r="Z31" s="191"/>
      <c r="AA31" s="191"/>
      <c r="AB31" s="191"/>
      <c r="AC31" s="191"/>
      <c r="AD31" s="191"/>
      <c r="AE31" s="191"/>
      <c r="AK31" s="190">
        <v>0</v>
      </c>
      <c r="AL31" s="191"/>
      <c r="AM31" s="191"/>
      <c r="AN31" s="191"/>
      <c r="AO31" s="191"/>
      <c r="AR31" s="31"/>
    </row>
    <row r="32" spans="1:71" s="3" customFormat="1" ht="14.45" hidden="1" customHeight="1" x14ac:dyDescent="0.2">
      <c r="B32" s="31"/>
      <c r="F32" s="23" t="s">
        <v>41</v>
      </c>
      <c r="L32" s="192">
        <v>0.2</v>
      </c>
      <c r="M32" s="191"/>
      <c r="N32" s="191"/>
      <c r="O32" s="191"/>
      <c r="P32" s="191"/>
      <c r="W32" s="190" t="e">
        <f>ROUND(BC94, 2)</f>
        <v>#REF!</v>
      </c>
      <c r="X32" s="191"/>
      <c r="Y32" s="191"/>
      <c r="Z32" s="191"/>
      <c r="AA32" s="191"/>
      <c r="AB32" s="191"/>
      <c r="AC32" s="191"/>
      <c r="AD32" s="191"/>
      <c r="AE32" s="191"/>
      <c r="AK32" s="190">
        <v>0</v>
      </c>
      <c r="AL32" s="191"/>
      <c r="AM32" s="191"/>
      <c r="AN32" s="191"/>
      <c r="AO32" s="191"/>
      <c r="AR32" s="31"/>
    </row>
    <row r="33" spans="1:57" s="3" customFormat="1" ht="14.45" hidden="1" customHeight="1" x14ac:dyDescent="0.2">
      <c r="B33" s="31"/>
      <c r="F33" s="32" t="s">
        <v>42</v>
      </c>
      <c r="L33" s="192">
        <v>0</v>
      </c>
      <c r="M33" s="191"/>
      <c r="N33" s="191"/>
      <c r="O33" s="191"/>
      <c r="P33" s="191"/>
      <c r="W33" s="190" t="e">
        <f>ROUND(BD94, 2)</f>
        <v>#REF!</v>
      </c>
      <c r="X33" s="191"/>
      <c r="Y33" s="191"/>
      <c r="Z33" s="191"/>
      <c r="AA33" s="191"/>
      <c r="AB33" s="191"/>
      <c r="AC33" s="191"/>
      <c r="AD33" s="191"/>
      <c r="AE33" s="191"/>
      <c r="AK33" s="190">
        <v>0</v>
      </c>
      <c r="AL33" s="191"/>
      <c r="AM33" s="191"/>
      <c r="AN33" s="191"/>
      <c r="AO33" s="191"/>
      <c r="AR33" s="31"/>
    </row>
    <row r="34" spans="1:57" s="2" customFormat="1" ht="6.95" customHeight="1" x14ac:dyDescent="0.2">
      <c r="A34" s="26"/>
      <c r="B34" s="27"/>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7"/>
      <c r="BE34" s="26"/>
    </row>
    <row r="35" spans="1:57" s="2" customFormat="1" ht="25.9" customHeight="1" x14ac:dyDescent="0.2">
      <c r="A35" s="26"/>
      <c r="B35" s="27"/>
      <c r="C35" s="33"/>
      <c r="D35" s="34" t="s">
        <v>43</v>
      </c>
      <c r="E35" s="35"/>
      <c r="F35" s="35"/>
      <c r="G35" s="35"/>
      <c r="H35" s="35"/>
      <c r="I35" s="35"/>
      <c r="J35" s="35"/>
      <c r="K35" s="35"/>
      <c r="L35" s="35"/>
      <c r="M35" s="35"/>
      <c r="N35" s="35"/>
      <c r="O35" s="35"/>
      <c r="P35" s="35"/>
      <c r="Q35" s="35"/>
      <c r="R35" s="35"/>
      <c r="S35" s="35"/>
      <c r="T35" s="36" t="s">
        <v>44</v>
      </c>
      <c r="U35" s="35"/>
      <c r="V35" s="35"/>
      <c r="W35" s="35"/>
      <c r="X35" s="193" t="s">
        <v>45</v>
      </c>
      <c r="Y35" s="194"/>
      <c r="Z35" s="194"/>
      <c r="AA35" s="194"/>
      <c r="AB35" s="194"/>
      <c r="AC35" s="35"/>
      <c r="AD35" s="35"/>
      <c r="AE35" s="35"/>
      <c r="AF35" s="35"/>
      <c r="AG35" s="35"/>
      <c r="AH35" s="35"/>
      <c r="AI35" s="35"/>
      <c r="AJ35" s="35"/>
      <c r="AK35" s="195" t="e">
        <f>SUM(AK26:AK33)</f>
        <v>#REF!</v>
      </c>
      <c r="AL35" s="194"/>
      <c r="AM35" s="194"/>
      <c r="AN35" s="194"/>
      <c r="AO35" s="196"/>
      <c r="AP35" s="33"/>
      <c r="AQ35" s="33"/>
      <c r="AR35" s="27"/>
      <c r="BE35" s="26"/>
    </row>
    <row r="36" spans="1:57" s="2" customFormat="1" ht="6.95" customHeight="1" x14ac:dyDescent="0.2">
      <c r="A36" s="26"/>
      <c r="B36" s="27"/>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7"/>
      <c r="BE36" s="26"/>
    </row>
    <row r="37" spans="1:57" s="2" customFormat="1" ht="14.45" customHeight="1" x14ac:dyDescent="0.2">
      <c r="A37" s="26"/>
      <c r="B37" s="27"/>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7"/>
      <c r="BE37" s="26"/>
    </row>
    <row r="38" spans="1:57" s="1" customFormat="1" ht="14.45" customHeight="1" x14ac:dyDescent="0.2">
      <c r="B38" s="17"/>
      <c r="AR38" s="17"/>
    </row>
    <row r="39" spans="1:57" s="1" customFormat="1" ht="14.45" customHeight="1" x14ac:dyDescent="0.2">
      <c r="B39" s="17"/>
      <c r="AR39" s="17"/>
    </row>
    <row r="40" spans="1:57" s="1" customFormat="1" ht="14.45" customHeight="1" x14ac:dyDescent="0.2">
      <c r="B40" s="17"/>
      <c r="AR40" s="17"/>
    </row>
    <row r="41" spans="1:57" s="1" customFormat="1" ht="14.45" customHeight="1" x14ac:dyDescent="0.2">
      <c r="B41" s="17"/>
      <c r="AR41" s="17"/>
    </row>
    <row r="42" spans="1:57" s="1" customFormat="1" ht="14.45" customHeight="1" x14ac:dyDescent="0.2">
      <c r="B42" s="17"/>
      <c r="AR42" s="17"/>
    </row>
    <row r="43" spans="1:57" s="1" customFormat="1" ht="14.45" customHeight="1" x14ac:dyDescent="0.2">
      <c r="B43" s="17"/>
      <c r="AR43" s="17"/>
    </row>
    <row r="44" spans="1:57" s="1" customFormat="1" ht="14.45" customHeight="1" x14ac:dyDescent="0.2">
      <c r="B44" s="17"/>
      <c r="AR44" s="17"/>
    </row>
    <row r="45" spans="1:57" s="1" customFormat="1" ht="14.45" customHeight="1" x14ac:dyDescent="0.2">
      <c r="B45" s="17"/>
      <c r="AR45" s="17"/>
    </row>
    <row r="46" spans="1:57" s="1" customFormat="1" ht="14.45" customHeight="1" x14ac:dyDescent="0.2">
      <c r="B46" s="17"/>
      <c r="AR46" s="17"/>
    </row>
    <row r="47" spans="1:57" s="1" customFormat="1" ht="14.45" customHeight="1" x14ac:dyDescent="0.2">
      <c r="B47" s="17"/>
      <c r="AR47" s="17"/>
    </row>
    <row r="48" spans="1:57" s="1" customFormat="1" ht="14.45" customHeight="1" x14ac:dyDescent="0.2">
      <c r="B48" s="17"/>
      <c r="AR48" s="17"/>
    </row>
    <row r="49" spans="1:57" s="2" customFormat="1" ht="14.45" customHeight="1" x14ac:dyDescent="0.2">
      <c r="B49" s="37"/>
      <c r="D49" s="38" t="s">
        <v>46</v>
      </c>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8" t="s">
        <v>47</v>
      </c>
      <c r="AI49" s="39"/>
      <c r="AJ49" s="39"/>
      <c r="AK49" s="39"/>
      <c r="AL49" s="39"/>
      <c r="AM49" s="39"/>
      <c r="AN49" s="39"/>
      <c r="AO49" s="39"/>
      <c r="AR49" s="37"/>
    </row>
    <row r="50" spans="1:57" x14ac:dyDescent="0.2">
      <c r="B50" s="17"/>
      <c r="AR50" s="17"/>
    </row>
    <row r="51" spans="1:57" x14ac:dyDescent="0.2">
      <c r="B51" s="17"/>
      <c r="AR51" s="17"/>
    </row>
    <row r="52" spans="1:57" x14ac:dyDescent="0.2">
      <c r="B52" s="17"/>
      <c r="AR52" s="17"/>
    </row>
    <row r="53" spans="1:57" x14ac:dyDescent="0.2">
      <c r="B53" s="17"/>
      <c r="AR53" s="17"/>
    </row>
    <row r="54" spans="1:57" x14ac:dyDescent="0.2">
      <c r="B54" s="17"/>
      <c r="AR54" s="17"/>
    </row>
    <row r="55" spans="1:57" x14ac:dyDescent="0.2">
      <c r="B55" s="17"/>
      <c r="AR55" s="17"/>
    </row>
    <row r="56" spans="1:57" x14ac:dyDescent="0.2">
      <c r="B56" s="17"/>
      <c r="AR56" s="17"/>
    </row>
    <row r="57" spans="1:57" x14ac:dyDescent="0.2">
      <c r="B57" s="17"/>
      <c r="AR57" s="17"/>
    </row>
    <row r="58" spans="1:57" x14ac:dyDescent="0.2">
      <c r="B58" s="17"/>
      <c r="AR58" s="17"/>
    </row>
    <row r="59" spans="1:57" x14ac:dyDescent="0.2">
      <c r="B59" s="17"/>
      <c r="AR59" s="17"/>
    </row>
    <row r="60" spans="1:57" s="2" customFormat="1" ht="12.75" x14ac:dyDescent="0.2">
      <c r="A60" s="26"/>
      <c r="B60" s="27"/>
      <c r="C60" s="26"/>
      <c r="D60" s="40" t="s">
        <v>48</v>
      </c>
      <c r="E60" s="29"/>
      <c r="F60" s="29"/>
      <c r="G60" s="29"/>
      <c r="H60" s="29"/>
      <c r="I60" s="29"/>
      <c r="J60" s="29"/>
      <c r="K60" s="29"/>
      <c r="L60" s="29"/>
      <c r="M60" s="29"/>
      <c r="N60" s="29"/>
      <c r="O60" s="29"/>
      <c r="P60" s="29"/>
      <c r="Q60" s="29"/>
      <c r="R60" s="29"/>
      <c r="S60" s="29"/>
      <c r="T60" s="29"/>
      <c r="U60" s="29"/>
      <c r="V60" s="40" t="s">
        <v>49</v>
      </c>
      <c r="W60" s="29"/>
      <c r="X60" s="29"/>
      <c r="Y60" s="29"/>
      <c r="Z60" s="29"/>
      <c r="AA60" s="29"/>
      <c r="AB60" s="29"/>
      <c r="AC60" s="29"/>
      <c r="AD60" s="29"/>
      <c r="AE60" s="29"/>
      <c r="AF60" s="29"/>
      <c r="AG60" s="29"/>
      <c r="AH60" s="40" t="s">
        <v>48</v>
      </c>
      <c r="AI60" s="29"/>
      <c r="AJ60" s="29"/>
      <c r="AK60" s="29"/>
      <c r="AL60" s="29"/>
      <c r="AM60" s="40" t="s">
        <v>49</v>
      </c>
      <c r="AN60" s="29"/>
      <c r="AO60" s="29"/>
      <c r="AP60" s="26"/>
      <c r="AQ60" s="26"/>
      <c r="AR60" s="27"/>
      <c r="BE60" s="26"/>
    </row>
    <row r="61" spans="1:57" x14ac:dyDescent="0.2">
      <c r="B61" s="17"/>
      <c r="AR61" s="17"/>
    </row>
    <row r="62" spans="1:57" x14ac:dyDescent="0.2">
      <c r="B62" s="17"/>
      <c r="AR62" s="17"/>
    </row>
    <row r="63" spans="1:57" x14ac:dyDescent="0.2">
      <c r="B63" s="17"/>
      <c r="AR63" s="17"/>
    </row>
    <row r="64" spans="1:57" s="2" customFormat="1" ht="12.75" x14ac:dyDescent="0.2">
      <c r="A64" s="26"/>
      <c r="B64" s="27"/>
      <c r="C64" s="26"/>
      <c r="D64" s="38" t="s">
        <v>50</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38" t="s">
        <v>51</v>
      </c>
      <c r="AI64" s="41"/>
      <c r="AJ64" s="41"/>
      <c r="AK64" s="41"/>
      <c r="AL64" s="41"/>
      <c r="AM64" s="41"/>
      <c r="AN64" s="41"/>
      <c r="AO64" s="41"/>
      <c r="AP64" s="26"/>
      <c r="AQ64" s="26"/>
      <c r="AR64" s="27"/>
      <c r="BE64" s="26"/>
    </row>
    <row r="65" spans="1:57" x14ac:dyDescent="0.2">
      <c r="B65" s="17"/>
      <c r="AR65" s="17"/>
    </row>
    <row r="66" spans="1:57" x14ac:dyDescent="0.2">
      <c r="B66" s="17"/>
      <c r="AR66" s="17"/>
    </row>
    <row r="67" spans="1:57" x14ac:dyDescent="0.2">
      <c r="B67" s="17"/>
      <c r="AR67" s="17"/>
    </row>
    <row r="68" spans="1:57" x14ac:dyDescent="0.2">
      <c r="B68" s="17"/>
      <c r="AR68" s="17"/>
    </row>
    <row r="69" spans="1:57" x14ac:dyDescent="0.2">
      <c r="B69" s="17"/>
      <c r="AR69" s="17"/>
    </row>
    <row r="70" spans="1:57" x14ac:dyDescent="0.2">
      <c r="B70" s="17"/>
      <c r="AR70" s="17"/>
    </row>
    <row r="71" spans="1:57" x14ac:dyDescent="0.2">
      <c r="B71" s="17"/>
      <c r="AR71" s="17"/>
    </row>
    <row r="72" spans="1:57" x14ac:dyDescent="0.2">
      <c r="B72" s="17"/>
      <c r="AR72" s="17"/>
    </row>
    <row r="73" spans="1:57" x14ac:dyDescent="0.2">
      <c r="B73" s="17"/>
      <c r="AR73" s="17"/>
    </row>
    <row r="74" spans="1:57" x14ac:dyDescent="0.2">
      <c r="B74" s="17"/>
      <c r="AR74" s="17"/>
    </row>
    <row r="75" spans="1:57" s="2" customFormat="1" ht="12.75" x14ac:dyDescent="0.2">
      <c r="A75" s="26"/>
      <c r="B75" s="27"/>
      <c r="C75" s="26"/>
      <c r="D75" s="40" t="s">
        <v>48</v>
      </c>
      <c r="E75" s="29"/>
      <c r="F75" s="29"/>
      <c r="G75" s="29"/>
      <c r="H75" s="29"/>
      <c r="I75" s="29"/>
      <c r="J75" s="29"/>
      <c r="K75" s="29"/>
      <c r="L75" s="29"/>
      <c r="M75" s="29"/>
      <c r="N75" s="29"/>
      <c r="O75" s="29"/>
      <c r="P75" s="29"/>
      <c r="Q75" s="29"/>
      <c r="R75" s="29"/>
      <c r="S75" s="29"/>
      <c r="T75" s="29"/>
      <c r="U75" s="29"/>
      <c r="V75" s="40" t="s">
        <v>49</v>
      </c>
      <c r="W75" s="29"/>
      <c r="X75" s="29"/>
      <c r="Y75" s="29"/>
      <c r="Z75" s="29"/>
      <c r="AA75" s="29"/>
      <c r="AB75" s="29"/>
      <c r="AC75" s="29"/>
      <c r="AD75" s="29"/>
      <c r="AE75" s="29"/>
      <c r="AF75" s="29"/>
      <c r="AG75" s="29"/>
      <c r="AH75" s="40" t="s">
        <v>48</v>
      </c>
      <c r="AI75" s="29"/>
      <c r="AJ75" s="29"/>
      <c r="AK75" s="29"/>
      <c r="AL75" s="29"/>
      <c r="AM75" s="40" t="s">
        <v>49</v>
      </c>
      <c r="AN75" s="29"/>
      <c r="AO75" s="29"/>
      <c r="AP75" s="26"/>
      <c r="AQ75" s="26"/>
      <c r="AR75" s="27"/>
      <c r="BE75" s="26"/>
    </row>
    <row r="76" spans="1:57" s="2" customFormat="1" x14ac:dyDescent="0.2">
      <c r="A76" s="26"/>
      <c r="B76" s="27"/>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7"/>
      <c r="BE76" s="26"/>
    </row>
    <row r="77" spans="1:57" s="2" customFormat="1" ht="6.95" customHeight="1" x14ac:dyDescent="0.2">
      <c r="A77" s="26"/>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27"/>
      <c r="BE77" s="26"/>
    </row>
    <row r="81" spans="1:91" s="2" customFormat="1" ht="6.95" customHeight="1" x14ac:dyDescent="0.2">
      <c r="A81" s="26"/>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27"/>
      <c r="BE81" s="26"/>
    </row>
    <row r="82" spans="1:91" s="2" customFormat="1" ht="24.95" customHeight="1" x14ac:dyDescent="0.2">
      <c r="A82" s="26"/>
      <c r="B82" s="27"/>
      <c r="C82" s="18" t="s">
        <v>52</v>
      </c>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7"/>
      <c r="BE82" s="26"/>
    </row>
    <row r="83" spans="1:91" s="2" customFormat="1" ht="6.95" customHeight="1" x14ac:dyDescent="0.2">
      <c r="A83" s="26"/>
      <c r="B83" s="27"/>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7"/>
      <c r="BE83" s="26"/>
    </row>
    <row r="84" spans="1:91" s="4" customFormat="1" ht="12" customHeight="1" x14ac:dyDescent="0.2">
      <c r="B84" s="46"/>
      <c r="C84" s="23" t="s">
        <v>11</v>
      </c>
      <c r="L84" s="4" t="str">
        <f>K5</f>
        <v>Kotolna_Hor_Hricov</v>
      </c>
      <c r="AR84" s="46"/>
    </row>
    <row r="85" spans="1:91" s="5" customFormat="1" ht="36.950000000000003" customHeight="1" x14ac:dyDescent="0.2">
      <c r="B85" s="47"/>
      <c r="C85" s="48" t="s">
        <v>13</v>
      </c>
      <c r="L85" s="181" t="str">
        <f>K6</f>
        <v>Úprava zapojenia technológie a inštalácia RS v plynovej kotolni</v>
      </c>
      <c r="M85" s="182"/>
      <c r="N85" s="182"/>
      <c r="O85" s="182"/>
      <c r="P85" s="182"/>
      <c r="Q85" s="182"/>
      <c r="R85" s="182"/>
      <c r="S85" s="182"/>
      <c r="T85" s="182"/>
      <c r="U85" s="182"/>
      <c r="V85" s="182"/>
      <c r="W85" s="182"/>
      <c r="X85" s="182"/>
      <c r="Y85" s="182"/>
      <c r="Z85" s="182"/>
      <c r="AA85" s="182"/>
      <c r="AB85" s="182"/>
      <c r="AC85" s="182"/>
      <c r="AD85" s="182"/>
      <c r="AE85" s="182"/>
      <c r="AF85" s="182"/>
      <c r="AG85" s="182"/>
      <c r="AH85" s="182"/>
      <c r="AI85" s="182"/>
      <c r="AJ85" s="182"/>
      <c r="AK85" s="182"/>
      <c r="AL85" s="182"/>
      <c r="AM85" s="182"/>
      <c r="AN85" s="182"/>
      <c r="AO85" s="182"/>
      <c r="AR85" s="47"/>
    </row>
    <row r="86" spans="1:91" s="2" customFormat="1" ht="6.95" customHeight="1" x14ac:dyDescent="0.2">
      <c r="A86" s="26"/>
      <c r="B86" s="27"/>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7"/>
      <c r="BE86" s="26"/>
    </row>
    <row r="87" spans="1:91" s="2" customFormat="1" ht="12" customHeight="1" x14ac:dyDescent="0.2">
      <c r="A87" s="26"/>
      <c r="B87" s="27"/>
      <c r="C87" s="23" t="s">
        <v>17</v>
      </c>
      <c r="D87" s="26"/>
      <c r="E87" s="26"/>
      <c r="F87" s="26"/>
      <c r="G87" s="26"/>
      <c r="H87" s="26"/>
      <c r="I87" s="26"/>
      <c r="J87" s="26"/>
      <c r="K87" s="26"/>
      <c r="L87" s="49" t="str">
        <f>IF(K8="","",K8)</f>
        <v>Areál ČOV</v>
      </c>
      <c r="M87" s="26"/>
      <c r="N87" s="26"/>
      <c r="O87" s="26"/>
      <c r="P87" s="26"/>
      <c r="Q87" s="26"/>
      <c r="R87" s="26"/>
      <c r="S87" s="26"/>
      <c r="T87" s="26"/>
      <c r="U87" s="26"/>
      <c r="V87" s="26"/>
      <c r="W87" s="26"/>
      <c r="X87" s="26"/>
      <c r="Y87" s="26"/>
      <c r="Z87" s="26"/>
      <c r="AA87" s="26"/>
      <c r="AB87" s="26"/>
      <c r="AC87" s="26"/>
      <c r="AD87" s="26"/>
      <c r="AE87" s="26"/>
      <c r="AF87" s="26"/>
      <c r="AG87" s="26"/>
      <c r="AH87" s="26"/>
      <c r="AI87" s="23" t="s">
        <v>19</v>
      </c>
      <c r="AJ87" s="26"/>
      <c r="AK87" s="26"/>
      <c r="AL87" s="26"/>
      <c r="AM87" s="183" t="str">
        <f>IF(AN8= "","",AN8)</f>
        <v>30. 7. 2021</v>
      </c>
      <c r="AN87" s="183"/>
      <c r="AO87" s="26"/>
      <c r="AP87" s="26"/>
      <c r="AQ87" s="26"/>
      <c r="AR87" s="27"/>
      <c r="BE87" s="26"/>
    </row>
    <row r="88" spans="1:91" s="2" customFormat="1" ht="6.95" customHeight="1" x14ac:dyDescent="0.2">
      <c r="A88" s="26"/>
      <c r="B88" s="27"/>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7"/>
      <c r="BE88" s="26"/>
    </row>
    <row r="89" spans="1:91" s="2" customFormat="1" ht="15.6" customHeight="1" x14ac:dyDescent="0.2">
      <c r="A89" s="26"/>
      <c r="B89" s="27"/>
      <c r="C89" s="23" t="s">
        <v>21</v>
      </c>
      <c r="D89" s="26"/>
      <c r="E89" s="26"/>
      <c r="F89" s="26"/>
      <c r="G89" s="26"/>
      <c r="H89" s="26"/>
      <c r="I89" s="26"/>
      <c r="J89" s="26"/>
      <c r="K89" s="26"/>
      <c r="L89" s="4" t="str">
        <f>IF(E11= "","",E11)</f>
        <v>SEVAK, a.s.  Žilina</v>
      </c>
      <c r="M89" s="26"/>
      <c r="N89" s="26"/>
      <c r="O89" s="26"/>
      <c r="P89" s="26"/>
      <c r="Q89" s="26"/>
      <c r="R89" s="26"/>
      <c r="S89" s="26"/>
      <c r="T89" s="26"/>
      <c r="U89" s="26"/>
      <c r="V89" s="26"/>
      <c r="W89" s="26"/>
      <c r="X89" s="26"/>
      <c r="Y89" s="26"/>
      <c r="Z89" s="26"/>
      <c r="AA89" s="26"/>
      <c r="AB89" s="26"/>
      <c r="AC89" s="26"/>
      <c r="AD89" s="26"/>
      <c r="AE89" s="26"/>
      <c r="AF89" s="26"/>
      <c r="AG89" s="26"/>
      <c r="AH89" s="26"/>
      <c r="AI89" s="23" t="s">
        <v>27</v>
      </c>
      <c r="AJ89" s="26"/>
      <c r="AK89" s="26"/>
      <c r="AL89" s="26"/>
      <c r="AM89" s="184" t="str">
        <f>IF(E17="","",E17)</f>
        <v>Ing. Martin Novotný</v>
      </c>
      <c r="AN89" s="185"/>
      <c r="AO89" s="185"/>
      <c r="AP89" s="185"/>
      <c r="AQ89" s="26"/>
      <c r="AR89" s="27"/>
      <c r="AS89" s="186" t="s">
        <v>53</v>
      </c>
      <c r="AT89" s="187"/>
      <c r="AU89" s="51"/>
      <c r="AV89" s="51"/>
      <c r="AW89" s="51"/>
      <c r="AX89" s="51"/>
      <c r="AY89" s="51"/>
      <c r="AZ89" s="51"/>
      <c r="BA89" s="51"/>
      <c r="BB89" s="51"/>
      <c r="BC89" s="51"/>
      <c r="BD89" s="52"/>
      <c r="BE89" s="26"/>
    </row>
    <row r="90" spans="1:91" s="2" customFormat="1" ht="15.6" customHeight="1" x14ac:dyDescent="0.2">
      <c r="A90" s="26"/>
      <c r="B90" s="27"/>
      <c r="C90" s="23" t="s">
        <v>25</v>
      </c>
      <c r="D90" s="26"/>
      <c r="E90" s="26"/>
      <c r="F90" s="26"/>
      <c r="G90" s="26"/>
      <c r="H90" s="26"/>
      <c r="I90" s="26"/>
      <c r="J90" s="26"/>
      <c r="K90" s="26"/>
      <c r="L90" s="4" t="str">
        <f>IF(E14="","",E14)</f>
        <v xml:space="preserve"> </v>
      </c>
      <c r="M90" s="26"/>
      <c r="N90" s="26"/>
      <c r="O90" s="26"/>
      <c r="P90" s="26"/>
      <c r="Q90" s="26"/>
      <c r="R90" s="26"/>
      <c r="S90" s="26"/>
      <c r="T90" s="26"/>
      <c r="U90" s="26"/>
      <c r="V90" s="26"/>
      <c r="W90" s="26"/>
      <c r="X90" s="26"/>
      <c r="Y90" s="26"/>
      <c r="Z90" s="26"/>
      <c r="AA90" s="26"/>
      <c r="AB90" s="26"/>
      <c r="AC90" s="26"/>
      <c r="AD90" s="26"/>
      <c r="AE90" s="26"/>
      <c r="AF90" s="26"/>
      <c r="AG90" s="26"/>
      <c r="AH90" s="26"/>
      <c r="AI90" s="23" t="s">
        <v>30</v>
      </c>
      <c r="AJ90" s="26"/>
      <c r="AK90" s="26"/>
      <c r="AL90" s="26"/>
      <c r="AM90" s="184" t="str">
        <f>IF(E20="","",E20)</f>
        <v>Miroslav Holeš</v>
      </c>
      <c r="AN90" s="185"/>
      <c r="AO90" s="185"/>
      <c r="AP90" s="185"/>
      <c r="AQ90" s="26"/>
      <c r="AR90" s="27"/>
      <c r="AS90" s="188"/>
      <c r="AT90" s="189"/>
      <c r="AU90" s="53"/>
      <c r="AV90" s="53"/>
      <c r="AW90" s="53"/>
      <c r="AX90" s="53"/>
      <c r="AY90" s="53"/>
      <c r="AZ90" s="53"/>
      <c r="BA90" s="53"/>
      <c r="BB90" s="53"/>
      <c r="BC90" s="53"/>
      <c r="BD90" s="54"/>
      <c r="BE90" s="26"/>
    </row>
    <row r="91" spans="1:91" s="2" customFormat="1" ht="10.9" customHeight="1" x14ac:dyDescent="0.2">
      <c r="A91" s="26"/>
      <c r="B91" s="27"/>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7"/>
      <c r="AS91" s="188"/>
      <c r="AT91" s="189"/>
      <c r="AU91" s="53"/>
      <c r="AV91" s="53"/>
      <c r="AW91" s="53"/>
      <c r="AX91" s="53"/>
      <c r="AY91" s="53"/>
      <c r="AZ91" s="53"/>
      <c r="BA91" s="53"/>
      <c r="BB91" s="53"/>
      <c r="BC91" s="53"/>
      <c r="BD91" s="54"/>
      <c r="BE91" s="26"/>
    </row>
    <row r="92" spans="1:91" s="2" customFormat="1" ht="29.25" customHeight="1" x14ac:dyDescent="0.2">
      <c r="A92" s="26"/>
      <c r="B92" s="27"/>
      <c r="C92" s="172" t="s">
        <v>54</v>
      </c>
      <c r="D92" s="173"/>
      <c r="E92" s="173"/>
      <c r="F92" s="173"/>
      <c r="G92" s="173"/>
      <c r="H92" s="55"/>
      <c r="I92" s="174" t="s">
        <v>55</v>
      </c>
      <c r="J92" s="173"/>
      <c r="K92" s="173"/>
      <c r="L92" s="173"/>
      <c r="M92" s="173"/>
      <c r="N92" s="173"/>
      <c r="O92" s="173"/>
      <c r="P92" s="173"/>
      <c r="Q92" s="173"/>
      <c r="R92" s="173"/>
      <c r="S92" s="173"/>
      <c r="T92" s="173"/>
      <c r="U92" s="173"/>
      <c r="V92" s="173"/>
      <c r="W92" s="173"/>
      <c r="X92" s="173"/>
      <c r="Y92" s="173"/>
      <c r="Z92" s="173"/>
      <c r="AA92" s="173"/>
      <c r="AB92" s="173"/>
      <c r="AC92" s="173"/>
      <c r="AD92" s="173"/>
      <c r="AE92" s="173"/>
      <c r="AF92" s="173"/>
      <c r="AG92" s="175" t="s">
        <v>56</v>
      </c>
      <c r="AH92" s="173"/>
      <c r="AI92" s="173"/>
      <c r="AJ92" s="173"/>
      <c r="AK92" s="173"/>
      <c r="AL92" s="173"/>
      <c r="AM92" s="173"/>
      <c r="AN92" s="174" t="s">
        <v>57</v>
      </c>
      <c r="AO92" s="173"/>
      <c r="AP92" s="176"/>
      <c r="AQ92" s="56" t="s">
        <v>58</v>
      </c>
      <c r="AR92" s="27"/>
      <c r="AS92" s="57" t="s">
        <v>59</v>
      </c>
      <c r="AT92" s="58" t="s">
        <v>60</v>
      </c>
      <c r="AU92" s="58" t="s">
        <v>61</v>
      </c>
      <c r="AV92" s="58" t="s">
        <v>62</v>
      </c>
      <c r="AW92" s="58" t="s">
        <v>63</v>
      </c>
      <c r="AX92" s="58" t="s">
        <v>64</v>
      </c>
      <c r="AY92" s="58" t="s">
        <v>65</v>
      </c>
      <c r="AZ92" s="58" t="s">
        <v>66</v>
      </c>
      <c r="BA92" s="58" t="s">
        <v>67</v>
      </c>
      <c r="BB92" s="58" t="s">
        <v>68</v>
      </c>
      <c r="BC92" s="58" t="s">
        <v>69</v>
      </c>
      <c r="BD92" s="59" t="s">
        <v>70</v>
      </c>
      <c r="BE92" s="26"/>
    </row>
    <row r="93" spans="1:91" s="2" customFormat="1" ht="10.9" customHeight="1" x14ac:dyDescent="0.2">
      <c r="A93" s="26"/>
      <c r="B93" s="27"/>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7"/>
      <c r="AS93" s="60"/>
      <c r="AT93" s="61"/>
      <c r="AU93" s="61"/>
      <c r="AV93" s="61"/>
      <c r="AW93" s="61"/>
      <c r="AX93" s="61"/>
      <c r="AY93" s="61"/>
      <c r="AZ93" s="61"/>
      <c r="BA93" s="61"/>
      <c r="BB93" s="61"/>
      <c r="BC93" s="61"/>
      <c r="BD93" s="62"/>
      <c r="BE93" s="26"/>
    </row>
    <row r="94" spans="1:91" s="6" customFormat="1" ht="32.450000000000003" customHeight="1" x14ac:dyDescent="0.2">
      <c r="B94" s="63"/>
      <c r="C94" s="64" t="s">
        <v>71</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170">
        <f>ROUND(AG95,2)</f>
        <v>0</v>
      </c>
      <c r="AH94" s="170"/>
      <c r="AI94" s="170"/>
      <c r="AJ94" s="170"/>
      <c r="AK94" s="170"/>
      <c r="AL94" s="170"/>
      <c r="AM94" s="170"/>
      <c r="AN94" s="171" t="e">
        <f>SUM(AG94,AT94)</f>
        <v>#REF!</v>
      </c>
      <c r="AO94" s="171"/>
      <c r="AP94" s="171"/>
      <c r="AQ94" s="67" t="s">
        <v>1</v>
      </c>
      <c r="AR94" s="63"/>
      <c r="AS94" s="68">
        <f>ROUND(AS95,2)</f>
        <v>0</v>
      </c>
      <c r="AT94" s="69" t="e">
        <f>ROUND(SUM(AV94:AW94),2)</f>
        <v>#REF!</v>
      </c>
      <c r="AU94" s="70" t="e">
        <f>ROUND(AU95,5)</f>
        <v>#REF!</v>
      </c>
      <c r="AV94" s="69" t="e">
        <f>ROUND(AZ94*L29,2)</f>
        <v>#REF!</v>
      </c>
      <c r="AW94" s="69">
        <f>ROUND(BA94*L30,2)</f>
        <v>0</v>
      </c>
      <c r="AX94" s="69" t="e">
        <f>ROUND(BB94*L29,2)</f>
        <v>#REF!</v>
      </c>
      <c r="AY94" s="69" t="e">
        <f>ROUND(BC94*L30,2)</f>
        <v>#REF!</v>
      </c>
      <c r="AZ94" s="69" t="e">
        <f t="shared" ref="AZ94:BD95" si="0">ROUND(AZ95,2)</f>
        <v>#REF!</v>
      </c>
      <c r="BA94" s="69">
        <f t="shared" si="0"/>
        <v>0</v>
      </c>
      <c r="BB94" s="69" t="e">
        <f t="shared" si="0"/>
        <v>#REF!</v>
      </c>
      <c r="BC94" s="69" t="e">
        <f t="shared" si="0"/>
        <v>#REF!</v>
      </c>
      <c r="BD94" s="71" t="e">
        <f t="shared" si="0"/>
        <v>#REF!</v>
      </c>
      <c r="BS94" s="72" t="s">
        <v>72</v>
      </c>
      <c r="BT94" s="72" t="s">
        <v>73</v>
      </c>
      <c r="BU94" s="73" t="s">
        <v>74</v>
      </c>
      <c r="BV94" s="72" t="s">
        <v>75</v>
      </c>
      <c r="BW94" s="72" t="s">
        <v>4</v>
      </c>
      <c r="BX94" s="72" t="s">
        <v>76</v>
      </c>
      <c r="CL94" s="72" t="s">
        <v>1</v>
      </c>
    </row>
    <row r="95" spans="1:91" s="7" customFormat="1" ht="14.45" customHeight="1" x14ac:dyDescent="0.2">
      <c r="B95" s="74"/>
      <c r="C95" s="75"/>
      <c r="D95" s="180" t="s">
        <v>77</v>
      </c>
      <c r="E95" s="180"/>
      <c r="F95" s="180"/>
      <c r="G95" s="180"/>
      <c r="H95" s="180"/>
      <c r="I95" s="76"/>
      <c r="J95" s="180" t="s">
        <v>78</v>
      </c>
      <c r="K95" s="180"/>
      <c r="L95" s="180"/>
      <c r="M95" s="180"/>
      <c r="N95" s="180"/>
      <c r="O95" s="180"/>
      <c r="P95" s="180"/>
      <c r="Q95" s="180"/>
      <c r="R95" s="180"/>
      <c r="S95" s="180"/>
      <c r="T95" s="180"/>
      <c r="U95" s="180"/>
      <c r="V95" s="180"/>
      <c r="W95" s="180"/>
      <c r="X95" s="180"/>
      <c r="Y95" s="180"/>
      <c r="Z95" s="180"/>
      <c r="AA95" s="180"/>
      <c r="AB95" s="180"/>
      <c r="AC95" s="180"/>
      <c r="AD95" s="180"/>
      <c r="AE95" s="180"/>
      <c r="AF95" s="180"/>
      <c r="AG95" s="179">
        <f>ROUND(AG96,2)</f>
        <v>0</v>
      </c>
      <c r="AH95" s="178"/>
      <c r="AI95" s="178"/>
      <c r="AJ95" s="178"/>
      <c r="AK95" s="178"/>
      <c r="AL95" s="178"/>
      <c r="AM95" s="178"/>
      <c r="AN95" s="177" t="e">
        <f>SUM(AG95,AT95)</f>
        <v>#REF!</v>
      </c>
      <c r="AO95" s="178"/>
      <c r="AP95" s="178"/>
      <c r="AQ95" s="77" t="s">
        <v>79</v>
      </c>
      <c r="AR95" s="74"/>
      <c r="AS95" s="78">
        <f>ROUND(AS96,2)</f>
        <v>0</v>
      </c>
      <c r="AT95" s="79" t="e">
        <f>ROUND(SUM(AV95:AW95),2)</f>
        <v>#REF!</v>
      </c>
      <c r="AU95" s="80" t="e">
        <f>ROUND(AU96,5)</f>
        <v>#REF!</v>
      </c>
      <c r="AV95" s="79" t="e">
        <f>ROUND(AZ95*L29,2)</f>
        <v>#REF!</v>
      </c>
      <c r="AW95" s="79">
        <f>ROUND(BA95*L30,2)</f>
        <v>0</v>
      </c>
      <c r="AX95" s="79" t="e">
        <f>ROUND(BB95*L29,2)</f>
        <v>#REF!</v>
      </c>
      <c r="AY95" s="79" t="e">
        <f>ROUND(BC95*L30,2)</f>
        <v>#REF!</v>
      </c>
      <c r="AZ95" s="79" t="e">
        <f t="shared" si="0"/>
        <v>#REF!</v>
      </c>
      <c r="BA95" s="79">
        <f t="shared" si="0"/>
        <v>0</v>
      </c>
      <c r="BB95" s="79" t="e">
        <f t="shared" si="0"/>
        <v>#REF!</v>
      </c>
      <c r="BC95" s="79" t="e">
        <f t="shared" si="0"/>
        <v>#REF!</v>
      </c>
      <c r="BD95" s="81" t="e">
        <f t="shared" si="0"/>
        <v>#REF!</v>
      </c>
      <c r="BS95" s="82" t="s">
        <v>72</v>
      </c>
      <c r="BT95" s="82" t="s">
        <v>77</v>
      </c>
      <c r="BU95" s="82" t="s">
        <v>74</v>
      </c>
      <c r="BV95" s="82" t="s">
        <v>75</v>
      </c>
      <c r="BW95" s="82" t="s">
        <v>80</v>
      </c>
      <c r="BX95" s="82" t="s">
        <v>4</v>
      </c>
      <c r="CL95" s="82" t="s">
        <v>1</v>
      </c>
      <c r="CM95" s="82" t="s">
        <v>73</v>
      </c>
    </row>
    <row r="96" spans="1:91" s="4" customFormat="1" ht="14.45" customHeight="1" x14ac:dyDescent="0.2">
      <c r="A96" s="83" t="s">
        <v>81</v>
      </c>
      <c r="B96" s="46"/>
      <c r="C96" s="10"/>
      <c r="D96" s="10"/>
      <c r="E96" s="169" t="s">
        <v>82</v>
      </c>
      <c r="F96" s="169"/>
      <c r="G96" s="169"/>
      <c r="H96" s="169"/>
      <c r="I96" s="169"/>
      <c r="J96" s="10"/>
      <c r="K96" s="169" t="s">
        <v>83</v>
      </c>
      <c r="L96" s="169"/>
      <c r="M96" s="169"/>
      <c r="N96" s="169"/>
      <c r="O96" s="169"/>
      <c r="P96" s="169"/>
      <c r="Q96" s="169"/>
      <c r="R96" s="169"/>
      <c r="S96" s="169"/>
      <c r="T96" s="169"/>
      <c r="U96" s="169"/>
      <c r="V96" s="169"/>
      <c r="W96" s="169"/>
      <c r="X96" s="169"/>
      <c r="Y96" s="169"/>
      <c r="Z96" s="169"/>
      <c r="AA96" s="169"/>
      <c r="AB96" s="169"/>
      <c r="AC96" s="169"/>
      <c r="AD96" s="169"/>
      <c r="AE96" s="169"/>
      <c r="AF96" s="169"/>
      <c r="AG96" s="167">
        <f>'ASR, statika'!J32</f>
        <v>0</v>
      </c>
      <c r="AH96" s="168"/>
      <c r="AI96" s="168"/>
      <c r="AJ96" s="168"/>
      <c r="AK96" s="168"/>
      <c r="AL96" s="168"/>
      <c r="AM96" s="168"/>
      <c r="AN96" s="167" t="e">
        <f>SUM(AG96,AT96)</f>
        <v>#REF!</v>
      </c>
      <c r="AO96" s="168"/>
      <c r="AP96" s="168"/>
      <c r="AQ96" s="84" t="s">
        <v>84</v>
      </c>
      <c r="AR96" s="46"/>
      <c r="AS96" s="85">
        <v>0</v>
      </c>
      <c r="AT96" s="86" t="e">
        <f>ROUND(SUM(AV96:AW96),2)</f>
        <v>#REF!</v>
      </c>
      <c r="AU96" s="87" t="e">
        <f>'ASR, statika'!#REF!</f>
        <v>#REF!</v>
      </c>
      <c r="AV96" s="86" t="e">
        <f>'ASR, statika'!J35</f>
        <v>#REF!</v>
      </c>
      <c r="AW96" s="86">
        <f>'ASR, statika'!J36</f>
        <v>0</v>
      </c>
      <c r="AX96" s="86">
        <f>'ASR, statika'!J37</f>
        <v>0</v>
      </c>
      <c r="AY96" s="86">
        <f>'ASR, statika'!J38</f>
        <v>0</v>
      </c>
      <c r="AZ96" s="86" t="e">
        <f>'ASR, statika'!F35</f>
        <v>#REF!</v>
      </c>
      <c r="BA96" s="86">
        <f>'ASR, statika'!F36</f>
        <v>0</v>
      </c>
      <c r="BB96" s="86" t="e">
        <f>'ASR, statika'!F37</f>
        <v>#REF!</v>
      </c>
      <c r="BC96" s="86" t="e">
        <f>'ASR, statika'!F38</f>
        <v>#REF!</v>
      </c>
      <c r="BD96" s="88" t="e">
        <f>'ASR, statika'!F39</f>
        <v>#REF!</v>
      </c>
      <c r="BT96" s="21" t="s">
        <v>85</v>
      </c>
      <c r="BV96" s="21" t="s">
        <v>75</v>
      </c>
      <c r="BW96" s="21" t="s">
        <v>86</v>
      </c>
      <c r="BX96" s="21" t="s">
        <v>80</v>
      </c>
      <c r="CL96" s="21" t="s">
        <v>1</v>
      </c>
    </row>
    <row r="97" spans="1:57" s="2" customFormat="1" ht="30" customHeight="1" x14ac:dyDescent="0.2">
      <c r="A97" s="26"/>
      <c r="B97" s="27"/>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7"/>
      <c r="AS97" s="26"/>
      <c r="AT97" s="26"/>
      <c r="AU97" s="26"/>
      <c r="AV97" s="26"/>
      <c r="AW97" s="26"/>
      <c r="AX97" s="26"/>
      <c r="AY97" s="26"/>
      <c r="AZ97" s="26"/>
      <c r="BA97" s="26"/>
      <c r="BB97" s="26"/>
      <c r="BC97" s="26"/>
      <c r="BD97" s="26"/>
      <c r="BE97" s="26"/>
    </row>
    <row r="98" spans="1:57" s="2" customFormat="1" ht="6.95" customHeight="1" x14ac:dyDescent="0.2">
      <c r="A98" s="26"/>
      <c r="B98" s="42"/>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c r="AR98" s="27"/>
      <c r="AS98" s="26"/>
      <c r="AT98" s="26"/>
      <c r="AU98" s="26"/>
      <c r="AV98" s="26"/>
      <c r="AW98" s="26"/>
      <c r="AX98" s="26"/>
      <c r="AY98" s="26"/>
      <c r="AZ98" s="26"/>
      <c r="BA98" s="26"/>
      <c r="BB98" s="26"/>
      <c r="BC98" s="26"/>
      <c r="BD98" s="26"/>
      <c r="BE98" s="26"/>
    </row>
  </sheetData>
  <mergeCells count="44">
    <mergeCell ref="K5:AO5"/>
    <mergeCell ref="K6:AO6"/>
    <mergeCell ref="E23:AN23"/>
    <mergeCell ref="AK26:AO26"/>
    <mergeCell ref="L28:P28"/>
    <mergeCell ref="W28:AE28"/>
    <mergeCell ref="AK28:AO28"/>
    <mergeCell ref="W29:AE29"/>
    <mergeCell ref="AK29:AO29"/>
    <mergeCell ref="L29:P29"/>
    <mergeCell ref="W30:AE30"/>
    <mergeCell ref="AK30:AO30"/>
    <mergeCell ref="L30:P30"/>
    <mergeCell ref="L33:P33"/>
    <mergeCell ref="X35:AB35"/>
    <mergeCell ref="AK35:AO35"/>
    <mergeCell ref="W31:AE31"/>
    <mergeCell ref="AK31:AO31"/>
    <mergeCell ref="L31:P31"/>
    <mergeCell ref="W32:AE32"/>
    <mergeCell ref="AK32:AO32"/>
    <mergeCell ref="L32:P32"/>
    <mergeCell ref="AM87:AN87"/>
    <mergeCell ref="AM89:AP89"/>
    <mergeCell ref="AS89:AT91"/>
    <mergeCell ref="AM90:AP90"/>
    <mergeCell ref="W33:AE33"/>
    <mergeCell ref="AK33:AO33"/>
    <mergeCell ref="AR2:BE2"/>
    <mergeCell ref="AN96:AP96"/>
    <mergeCell ref="AG96:AM96"/>
    <mergeCell ref="E96:I96"/>
    <mergeCell ref="K96:AF96"/>
    <mergeCell ref="AG94:AM94"/>
    <mergeCell ref="AN94:AP94"/>
    <mergeCell ref="C92:G92"/>
    <mergeCell ref="I92:AF92"/>
    <mergeCell ref="AG92:AM92"/>
    <mergeCell ref="AN92:AP92"/>
    <mergeCell ref="AN95:AP95"/>
    <mergeCell ref="AG95:AM95"/>
    <mergeCell ref="D95:H95"/>
    <mergeCell ref="J95:AF95"/>
    <mergeCell ref="L85:AO85"/>
  </mergeCells>
  <hyperlinks>
    <hyperlink ref="A96" location="'a - architektonicko - sta...'!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206"/>
  <sheetViews>
    <sheetView showGridLines="0" tabSelected="1" topLeftCell="A235" workbookViewId="0">
      <selection activeCell="J14" sqref="J14"/>
    </sheetView>
  </sheetViews>
  <sheetFormatPr defaultRowHeight="11.25" x14ac:dyDescent="0.2"/>
  <cols>
    <col min="1" max="1" width="8.83203125" style="1" customWidth="1"/>
    <col min="2" max="2" width="1.1640625" style="1" customWidth="1"/>
    <col min="3" max="4" width="4.5" style="1" customWidth="1"/>
    <col min="5" max="5" width="18.33203125" style="1" customWidth="1"/>
    <col min="6" max="6" width="54.5" style="1" customWidth="1"/>
    <col min="7" max="7" width="8" style="1" customWidth="1"/>
    <col min="8" max="8" width="15" style="1" customWidth="1"/>
    <col min="9" max="9" width="16.83203125" style="1" customWidth="1"/>
    <col min="10" max="10" width="23.83203125" style="1" customWidth="1"/>
    <col min="11" max="11" width="23.83203125" style="1" hidden="1" customWidth="1"/>
    <col min="12" max="12" width="17.5" style="1" customWidth="1"/>
    <col min="13" max="13" width="13.1640625" style="1" customWidth="1"/>
    <col min="14" max="14" width="16" style="1" customWidth="1"/>
    <col min="15" max="15" width="11.6640625" style="1" customWidth="1"/>
    <col min="16" max="16" width="16" style="1" customWidth="1"/>
    <col min="17" max="17" width="17.5" style="1" customWidth="1"/>
    <col min="18" max="18" width="11.6640625" style="1" customWidth="1"/>
    <col min="19" max="19" width="16" style="1" customWidth="1"/>
    <col min="20" max="20" width="17.5" style="1" customWidth="1"/>
    <col min="33" max="54" width="9.1640625" style="1" hidden="1"/>
  </cols>
  <sheetData>
    <row r="1" spans="1:35" x14ac:dyDescent="0.2">
      <c r="A1" s="89"/>
    </row>
    <row r="2" spans="1:35" s="1" customFormat="1" ht="36.950000000000003" customHeight="1" x14ac:dyDescent="0.2">
      <c r="AI2" s="14" t="s">
        <v>86</v>
      </c>
    </row>
    <row r="3" spans="1:35" s="1" customFormat="1" ht="6.95" customHeight="1" x14ac:dyDescent="0.2">
      <c r="B3" s="15"/>
      <c r="C3" s="16"/>
      <c r="D3" s="16"/>
      <c r="E3" s="16"/>
      <c r="F3" s="16"/>
      <c r="G3" s="16"/>
      <c r="H3" s="16"/>
      <c r="I3" s="16"/>
      <c r="J3" s="16"/>
      <c r="K3" s="16"/>
      <c r="AI3" s="14" t="s">
        <v>73</v>
      </c>
    </row>
    <row r="4" spans="1:35" s="1" customFormat="1" ht="24.95" customHeight="1" x14ac:dyDescent="0.2">
      <c r="B4" s="17"/>
      <c r="D4" s="18" t="s">
        <v>380</v>
      </c>
      <c r="AI4" s="14" t="s">
        <v>3</v>
      </c>
    </row>
    <row r="5" spans="1:35" s="1" customFormat="1" ht="6.95" customHeight="1" x14ac:dyDescent="0.2">
      <c r="B5" s="17"/>
    </row>
    <row r="6" spans="1:35" s="1" customFormat="1" ht="12" customHeight="1" x14ac:dyDescent="0.2">
      <c r="B6" s="17"/>
      <c r="D6" s="23" t="s">
        <v>13</v>
      </c>
    </row>
    <row r="7" spans="1:35" s="1" customFormat="1" ht="14.45" customHeight="1" x14ac:dyDescent="0.2">
      <c r="B7" s="17"/>
      <c r="E7" s="205" t="s">
        <v>379</v>
      </c>
      <c r="F7" s="206"/>
      <c r="G7" s="206"/>
      <c r="H7" s="206"/>
    </row>
    <row r="8" spans="1:35" s="1" customFormat="1" ht="12" customHeight="1" x14ac:dyDescent="0.2">
      <c r="B8" s="17"/>
      <c r="D8" s="23" t="s">
        <v>87</v>
      </c>
    </row>
    <row r="9" spans="1:35" s="2" customFormat="1" ht="14.45" customHeight="1" x14ac:dyDescent="0.2">
      <c r="A9" s="26"/>
      <c r="B9" s="27"/>
      <c r="C9" s="26"/>
      <c r="D9" s="26"/>
      <c r="E9" s="205" t="s">
        <v>378</v>
      </c>
      <c r="F9" s="207"/>
      <c r="G9" s="207"/>
      <c r="H9" s="207"/>
      <c r="I9" s="26"/>
      <c r="J9" s="26"/>
      <c r="K9" s="26"/>
      <c r="L9" s="26"/>
      <c r="M9" s="26"/>
      <c r="N9" s="26"/>
      <c r="O9" s="26"/>
      <c r="P9" s="26"/>
      <c r="Q9" s="26"/>
      <c r="R9" s="26"/>
      <c r="S9" s="26"/>
      <c r="T9" s="26"/>
    </row>
    <row r="10" spans="1:35" s="2" customFormat="1" ht="12" customHeight="1" x14ac:dyDescent="0.2">
      <c r="A10" s="26"/>
      <c r="B10" s="27"/>
      <c r="C10" s="26"/>
      <c r="D10" s="23" t="s">
        <v>88</v>
      </c>
      <c r="E10" s="26"/>
      <c r="F10" s="26"/>
      <c r="G10" s="26"/>
      <c r="H10" s="26"/>
      <c r="I10" s="26"/>
      <c r="J10" s="26"/>
      <c r="K10" s="26"/>
      <c r="L10" s="26"/>
      <c r="M10" s="26"/>
      <c r="N10" s="26"/>
      <c r="O10" s="26"/>
      <c r="P10" s="26"/>
      <c r="Q10" s="26"/>
      <c r="R10" s="26"/>
      <c r="S10" s="26"/>
      <c r="T10" s="26"/>
    </row>
    <row r="11" spans="1:35" s="2" customFormat="1" ht="15.6" customHeight="1" x14ac:dyDescent="0.2">
      <c r="A11" s="26"/>
      <c r="B11" s="27"/>
      <c r="C11" s="26"/>
      <c r="D11" s="26"/>
      <c r="E11" s="181" t="s">
        <v>376</v>
      </c>
      <c r="F11" s="207"/>
      <c r="G11" s="207"/>
      <c r="H11" s="207"/>
      <c r="I11" s="26"/>
      <c r="J11" s="26"/>
      <c r="K11" s="26"/>
      <c r="L11" s="26"/>
      <c r="M11" s="26"/>
      <c r="N11" s="26"/>
      <c r="O11" s="26"/>
      <c r="P11" s="26"/>
      <c r="Q11" s="26"/>
      <c r="R11" s="26"/>
      <c r="S11" s="26"/>
      <c r="T11" s="26"/>
    </row>
    <row r="12" spans="1:35" s="2" customFormat="1" x14ac:dyDescent="0.2">
      <c r="A12" s="26"/>
      <c r="B12" s="27"/>
      <c r="C12" s="26"/>
      <c r="D12" s="26"/>
      <c r="E12" s="26"/>
      <c r="F12" s="26"/>
      <c r="G12" s="26"/>
      <c r="H12" s="26"/>
      <c r="I12" s="26"/>
      <c r="J12" s="26"/>
      <c r="K12" s="26"/>
      <c r="L12" s="26"/>
      <c r="M12" s="26"/>
      <c r="N12" s="26"/>
      <c r="O12" s="26"/>
      <c r="P12" s="26"/>
      <c r="Q12" s="26"/>
      <c r="R12" s="26"/>
      <c r="S12" s="26"/>
      <c r="T12" s="26"/>
    </row>
    <row r="13" spans="1:35" s="2" customFormat="1" ht="12" customHeight="1" x14ac:dyDescent="0.2">
      <c r="A13" s="26"/>
      <c r="B13" s="27"/>
      <c r="C13" s="26"/>
      <c r="D13" s="23" t="s">
        <v>15</v>
      </c>
      <c r="E13" s="26"/>
      <c r="F13" s="21" t="s">
        <v>1</v>
      </c>
      <c r="G13" s="26"/>
      <c r="H13" s="26"/>
      <c r="I13" s="23" t="s">
        <v>16</v>
      </c>
      <c r="J13" s="21" t="s">
        <v>1</v>
      </c>
      <c r="K13" s="26"/>
      <c r="L13" s="26"/>
      <c r="M13" s="26"/>
      <c r="N13" s="26"/>
      <c r="O13" s="26"/>
      <c r="P13" s="26"/>
      <c r="Q13" s="26"/>
      <c r="R13" s="26"/>
      <c r="S13" s="26"/>
      <c r="T13" s="26"/>
    </row>
    <row r="14" spans="1:35" s="2" customFormat="1" ht="12" customHeight="1" x14ac:dyDescent="0.2">
      <c r="A14" s="26"/>
      <c r="B14" s="27"/>
      <c r="C14" s="26"/>
      <c r="D14" s="23" t="s">
        <v>17</v>
      </c>
      <c r="E14" s="26"/>
      <c r="F14" s="21" t="s">
        <v>377</v>
      </c>
      <c r="G14" s="26"/>
      <c r="H14" s="26"/>
      <c r="I14" s="23" t="s">
        <v>19</v>
      </c>
      <c r="J14" s="50"/>
      <c r="K14" s="26"/>
      <c r="L14" s="26"/>
      <c r="M14" s="26"/>
      <c r="N14" s="26"/>
      <c r="O14" s="26"/>
      <c r="P14" s="26"/>
      <c r="Q14" s="26"/>
      <c r="R14" s="26"/>
      <c r="S14" s="26"/>
      <c r="T14" s="26"/>
    </row>
    <row r="15" spans="1:35" s="2" customFormat="1" ht="10.9" customHeight="1" x14ac:dyDescent="0.2">
      <c r="A15" s="26"/>
      <c r="B15" s="27"/>
      <c r="C15" s="26"/>
      <c r="D15" s="26"/>
      <c r="E15" s="26"/>
      <c r="F15" s="26"/>
      <c r="G15" s="26"/>
      <c r="H15" s="26"/>
      <c r="I15" s="26"/>
      <c r="J15" s="26"/>
      <c r="K15" s="26"/>
      <c r="L15" s="26"/>
      <c r="M15" s="26"/>
      <c r="N15" s="26"/>
      <c r="O15" s="26"/>
      <c r="P15" s="26"/>
      <c r="Q15" s="26"/>
      <c r="R15" s="26"/>
      <c r="S15" s="26"/>
      <c r="T15" s="26"/>
    </row>
    <row r="16" spans="1:35" s="2" customFormat="1" ht="12" customHeight="1" x14ac:dyDescent="0.2">
      <c r="A16" s="26"/>
      <c r="B16" s="27"/>
      <c r="C16" s="26"/>
      <c r="D16" s="23" t="s">
        <v>21</v>
      </c>
      <c r="E16" s="26"/>
      <c r="F16" s="26"/>
      <c r="G16" s="26"/>
      <c r="H16" s="26"/>
      <c r="I16" s="23" t="s">
        <v>22</v>
      </c>
      <c r="J16" s="21" t="s">
        <v>1</v>
      </c>
      <c r="K16" s="26"/>
      <c r="L16" s="26"/>
      <c r="M16" s="26"/>
      <c r="N16" s="26"/>
      <c r="O16" s="26"/>
      <c r="P16" s="26"/>
      <c r="Q16" s="26"/>
      <c r="R16" s="26"/>
      <c r="S16" s="26"/>
      <c r="T16" s="26"/>
    </row>
    <row r="17" spans="1:41" s="2" customFormat="1" ht="18" customHeight="1" x14ac:dyDescent="0.2">
      <c r="A17" s="26"/>
      <c r="B17" s="27"/>
      <c r="C17" s="26"/>
      <c r="D17" s="26"/>
      <c r="E17" s="21" t="s">
        <v>23</v>
      </c>
      <c r="F17" s="26"/>
      <c r="G17" s="26"/>
      <c r="H17" s="26"/>
      <c r="I17" s="23" t="s">
        <v>24</v>
      </c>
      <c r="J17" s="21" t="s">
        <v>1</v>
      </c>
      <c r="K17" s="26"/>
      <c r="L17" s="26"/>
      <c r="M17" s="26"/>
      <c r="N17" s="26"/>
      <c r="O17" s="26"/>
      <c r="P17" s="26"/>
      <c r="Q17" s="26"/>
      <c r="R17" s="26"/>
      <c r="S17" s="26"/>
      <c r="T17" s="26"/>
    </row>
    <row r="18" spans="1:41" s="2" customFormat="1" ht="6.95" customHeight="1" x14ac:dyDescent="0.2">
      <c r="A18" s="26"/>
      <c r="B18" s="27"/>
      <c r="C18" s="26"/>
      <c r="D18" s="26"/>
      <c r="E18" s="26"/>
      <c r="F18" s="26"/>
      <c r="G18" s="26"/>
      <c r="H18" s="26"/>
      <c r="I18" s="26"/>
      <c r="J18" s="26"/>
      <c r="K18" s="26"/>
      <c r="L18" s="26"/>
      <c r="M18" s="26"/>
      <c r="N18" s="26"/>
      <c r="O18" s="26"/>
      <c r="P18" s="26"/>
      <c r="Q18" s="26"/>
      <c r="R18" s="26"/>
      <c r="S18" s="26"/>
      <c r="T18" s="26"/>
    </row>
    <row r="19" spans="1:41" s="2" customFormat="1" ht="12" customHeight="1" x14ac:dyDescent="0.2">
      <c r="A19" s="26"/>
      <c r="B19" s="27"/>
      <c r="C19" s="26"/>
      <c r="D19" s="23" t="s">
        <v>25</v>
      </c>
      <c r="E19" s="26"/>
      <c r="F19" s="26"/>
      <c r="G19" s="26"/>
      <c r="H19" s="26"/>
      <c r="I19" s="23" t="s">
        <v>22</v>
      </c>
      <c r="J19" s="21" t="str">
        <f>'Rekapitulácia stavby'!AN13</f>
        <v/>
      </c>
      <c r="K19" s="26"/>
      <c r="L19" s="26"/>
      <c r="M19" s="26"/>
      <c r="N19" s="26"/>
      <c r="O19" s="26"/>
      <c r="P19" s="26"/>
      <c r="Q19" s="26"/>
      <c r="R19" s="26"/>
      <c r="S19" s="26"/>
      <c r="T19" s="26"/>
    </row>
    <row r="20" spans="1:41" s="2" customFormat="1" ht="18" customHeight="1" x14ac:dyDescent="0.2">
      <c r="A20" s="26"/>
      <c r="B20" s="27"/>
      <c r="C20" s="26"/>
      <c r="D20" s="26"/>
      <c r="E20" s="197" t="str">
        <f>'Rekapitulácia stavby'!E14</f>
        <v xml:space="preserve"> </v>
      </c>
      <c r="F20" s="197"/>
      <c r="G20" s="197"/>
      <c r="H20" s="197"/>
      <c r="I20" s="23" t="s">
        <v>24</v>
      </c>
      <c r="J20" s="21" t="str">
        <f>'Rekapitulácia stavby'!AN14</f>
        <v/>
      </c>
      <c r="K20" s="26"/>
      <c r="L20" s="26"/>
      <c r="M20" s="26"/>
      <c r="N20" s="26"/>
      <c r="O20" s="26"/>
      <c r="P20" s="26"/>
      <c r="Q20" s="26"/>
      <c r="R20" s="26"/>
      <c r="S20" s="26"/>
      <c r="T20" s="26"/>
    </row>
    <row r="21" spans="1:41" s="2" customFormat="1" ht="6.95" customHeight="1" x14ac:dyDescent="0.2">
      <c r="A21" s="26"/>
      <c r="B21" s="27"/>
      <c r="C21" s="26"/>
      <c r="D21" s="26"/>
      <c r="E21" s="26"/>
      <c r="F21" s="26"/>
      <c r="G21" s="26"/>
      <c r="H21" s="26"/>
      <c r="I21" s="26"/>
      <c r="J21" s="26"/>
      <c r="K21" s="26"/>
      <c r="L21" s="26"/>
      <c r="M21" s="26"/>
      <c r="N21" s="26"/>
      <c r="O21" s="26"/>
      <c r="P21" s="26"/>
      <c r="Q21" s="26"/>
      <c r="R21" s="26"/>
      <c r="S21" s="26"/>
      <c r="T21" s="26"/>
    </row>
    <row r="22" spans="1:41" s="2" customFormat="1" ht="12" customHeight="1" x14ac:dyDescent="0.2">
      <c r="A22" s="26"/>
      <c r="B22" s="27"/>
      <c r="C22" s="26"/>
      <c r="D22" s="23" t="s">
        <v>27</v>
      </c>
      <c r="E22" s="26"/>
      <c r="F22" s="26"/>
      <c r="G22" s="26"/>
      <c r="H22" s="26"/>
      <c r="I22" s="23" t="s">
        <v>22</v>
      </c>
      <c r="J22" s="21" t="s">
        <v>1</v>
      </c>
      <c r="K22" s="26"/>
      <c r="L22" s="26"/>
      <c r="M22" s="26"/>
      <c r="N22" s="26"/>
      <c r="O22" s="26"/>
      <c r="P22" s="26"/>
      <c r="Q22" s="26"/>
      <c r="R22" s="26"/>
      <c r="S22" s="26"/>
      <c r="T22" s="26"/>
    </row>
    <row r="23" spans="1:41" s="2" customFormat="1" ht="18" customHeight="1" x14ac:dyDescent="0.2">
      <c r="A23" s="26"/>
      <c r="B23" s="27"/>
      <c r="C23" s="26"/>
      <c r="D23" s="26"/>
      <c r="E23" s="21" t="s">
        <v>29</v>
      </c>
      <c r="F23" s="26"/>
      <c r="G23" s="26"/>
      <c r="H23" s="26"/>
      <c r="I23" s="23" t="s">
        <v>24</v>
      </c>
      <c r="J23" s="21" t="s">
        <v>1</v>
      </c>
      <c r="K23" s="26"/>
      <c r="L23" s="26"/>
      <c r="M23" s="26"/>
      <c r="N23" s="26"/>
      <c r="O23" s="26"/>
      <c r="P23" s="26"/>
      <c r="Q23" s="26"/>
      <c r="R23" s="26"/>
      <c r="S23" s="26"/>
      <c r="T23" s="26"/>
    </row>
    <row r="24" spans="1:41" s="2" customFormat="1" ht="6.95" customHeight="1" x14ac:dyDescent="0.2">
      <c r="A24" s="26"/>
      <c r="B24" s="27"/>
      <c r="C24" s="26"/>
      <c r="D24" s="26"/>
      <c r="E24" s="26"/>
      <c r="F24" s="26"/>
      <c r="G24" s="26"/>
      <c r="H24" s="26"/>
      <c r="I24" s="26"/>
      <c r="J24" s="26"/>
      <c r="K24" s="26"/>
      <c r="L24" s="26"/>
      <c r="M24" s="26"/>
      <c r="N24" s="26"/>
      <c r="O24" s="26"/>
      <c r="P24" s="26"/>
      <c r="Q24" s="26"/>
      <c r="R24" s="26"/>
      <c r="S24" s="26"/>
      <c r="T24" s="26"/>
    </row>
    <row r="25" spans="1:41" s="2" customFormat="1" ht="12" customHeight="1" x14ac:dyDescent="0.2">
      <c r="A25" s="26"/>
      <c r="B25" s="27"/>
      <c r="C25" s="26"/>
      <c r="D25" s="23" t="s">
        <v>30</v>
      </c>
      <c r="E25" s="26"/>
      <c r="F25" s="26"/>
      <c r="G25" s="26"/>
      <c r="H25" s="26"/>
      <c r="I25" s="23" t="s">
        <v>22</v>
      </c>
      <c r="J25" s="21" t="s">
        <v>1</v>
      </c>
      <c r="K25" s="26"/>
      <c r="L25" s="26"/>
      <c r="M25" s="26"/>
      <c r="N25" s="26"/>
      <c r="O25" s="26"/>
      <c r="P25" s="26"/>
      <c r="Q25" s="26"/>
      <c r="R25" s="26"/>
      <c r="S25" s="26"/>
      <c r="T25" s="26"/>
    </row>
    <row r="26" spans="1:41" s="2" customFormat="1" ht="18" customHeight="1" x14ac:dyDescent="0.2">
      <c r="A26" s="26"/>
      <c r="B26" s="27"/>
      <c r="C26" s="26"/>
      <c r="D26" s="26"/>
      <c r="E26" s="21" t="s">
        <v>31</v>
      </c>
      <c r="F26" s="26"/>
      <c r="G26" s="26"/>
      <c r="H26" s="26"/>
      <c r="I26" s="23" t="s">
        <v>24</v>
      </c>
      <c r="J26" s="21" t="s">
        <v>1</v>
      </c>
      <c r="K26" s="26"/>
      <c r="L26" s="26"/>
      <c r="M26" s="26"/>
      <c r="N26" s="26"/>
      <c r="O26" s="26"/>
      <c r="P26" s="26"/>
      <c r="Q26" s="26"/>
      <c r="R26" s="26"/>
      <c r="S26" s="26"/>
      <c r="T26" s="26"/>
    </row>
    <row r="27" spans="1:41" s="2" customFormat="1" ht="6.95" customHeight="1" x14ac:dyDescent="0.2">
      <c r="A27" s="26"/>
      <c r="B27" s="27"/>
      <c r="C27" s="26"/>
      <c r="D27" s="26"/>
      <c r="E27" s="26"/>
      <c r="F27" s="26"/>
      <c r="G27" s="26"/>
      <c r="H27" s="26"/>
      <c r="I27" s="26"/>
      <c r="J27" s="26"/>
      <c r="K27" s="26"/>
      <c r="L27" s="26"/>
      <c r="M27" s="26"/>
      <c r="N27" s="26"/>
      <c r="O27" s="26"/>
      <c r="P27" s="26"/>
      <c r="Q27" s="26"/>
      <c r="R27" s="26"/>
      <c r="S27" s="26"/>
      <c r="T27" s="26"/>
    </row>
    <row r="28" spans="1:41" s="2" customFormat="1" ht="12" customHeight="1" x14ac:dyDescent="0.2">
      <c r="A28" s="26"/>
      <c r="B28" s="27"/>
      <c r="C28" s="26"/>
      <c r="D28" s="23" t="s">
        <v>32</v>
      </c>
      <c r="E28" s="26"/>
      <c r="F28" s="26"/>
      <c r="G28" s="26"/>
      <c r="H28" s="26"/>
      <c r="I28" s="26"/>
      <c r="J28" s="26"/>
      <c r="K28" s="26"/>
      <c r="L28" s="26"/>
      <c r="M28" s="26"/>
      <c r="N28" s="26"/>
      <c r="O28" s="26"/>
      <c r="P28" s="26"/>
      <c r="Q28" s="26"/>
      <c r="R28" s="26"/>
      <c r="S28" s="26"/>
      <c r="T28" s="26"/>
    </row>
    <row r="29" spans="1:41" s="8" customFormat="1" ht="120" customHeight="1" x14ac:dyDescent="0.2">
      <c r="A29" s="90"/>
      <c r="B29" s="91"/>
      <c r="C29" s="90"/>
      <c r="D29" s="90"/>
      <c r="E29" s="199" t="s">
        <v>89</v>
      </c>
      <c r="F29" s="199"/>
      <c r="G29" s="199"/>
      <c r="H29" s="199"/>
      <c r="I29" s="90"/>
      <c r="J29" s="90"/>
      <c r="K29" s="90"/>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row>
    <row r="30" spans="1:41" s="2" customFormat="1" ht="6.95" customHeight="1" x14ac:dyDescent="0.2">
      <c r="A30" s="26"/>
      <c r="B30" s="27"/>
      <c r="C30" s="26"/>
      <c r="D30" s="26"/>
      <c r="E30" s="26"/>
      <c r="F30" s="26"/>
      <c r="G30" s="26"/>
      <c r="H30" s="26"/>
      <c r="I30" s="26"/>
      <c r="J30" s="26"/>
      <c r="K30" s="26"/>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row>
    <row r="31" spans="1:41" s="2" customFormat="1" ht="6.95" customHeight="1" x14ac:dyDescent="0.2">
      <c r="A31" s="26"/>
      <c r="B31" s="27"/>
      <c r="C31" s="26"/>
      <c r="D31" s="61"/>
      <c r="E31" s="61"/>
      <c r="F31" s="61"/>
      <c r="G31" s="61"/>
      <c r="H31" s="61"/>
      <c r="I31" s="61"/>
      <c r="J31" s="61"/>
      <c r="K31" s="61"/>
      <c r="L31" s="26"/>
      <c r="M31" s="26"/>
      <c r="N31" s="26"/>
      <c r="O31" s="26"/>
      <c r="P31" s="26"/>
      <c r="Q31" s="26"/>
      <c r="R31" s="26"/>
      <c r="S31" s="26"/>
      <c r="T31" s="26"/>
    </row>
    <row r="32" spans="1:41" s="2" customFormat="1" ht="25.35" customHeight="1" x14ac:dyDescent="0.2">
      <c r="A32" s="26"/>
      <c r="B32" s="27"/>
      <c r="C32" s="26"/>
      <c r="D32" s="94" t="s">
        <v>33</v>
      </c>
      <c r="E32" s="26"/>
      <c r="F32" s="26"/>
      <c r="G32" s="26"/>
      <c r="H32" s="26"/>
      <c r="I32" s="26"/>
      <c r="J32" s="66"/>
      <c r="K32" s="26"/>
      <c r="L32" s="26"/>
      <c r="M32" s="26"/>
      <c r="N32" s="26"/>
      <c r="O32" s="26"/>
      <c r="P32" s="26"/>
      <c r="Q32" s="26"/>
      <c r="R32" s="26"/>
      <c r="S32" s="26"/>
      <c r="T32" s="26"/>
    </row>
    <row r="33" spans="1:41" s="2" customFormat="1" ht="6.95" customHeight="1" x14ac:dyDescent="0.2">
      <c r="A33" s="26"/>
      <c r="B33" s="27"/>
      <c r="C33" s="26"/>
      <c r="D33" s="61"/>
      <c r="E33" s="61"/>
      <c r="F33" s="61"/>
      <c r="G33" s="61"/>
      <c r="H33" s="61"/>
      <c r="I33" s="61"/>
      <c r="J33" s="61"/>
      <c r="K33" s="61"/>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row>
    <row r="34" spans="1:41" s="2" customFormat="1" ht="14.45" customHeight="1" x14ac:dyDescent="0.2">
      <c r="A34" s="26"/>
      <c r="B34" s="27"/>
      <c r="C34" s="26"/>
      <c r="D34" s="26"/>
      <c r="E34" s="26"/>
      <c r="F34" s="30" t="s">
        <v>35</v>
      </c>
      <c r="G34" s="26"/>
      <c r="H34" s="26"/>
      <c r="I34" s="30" t="s">
        <v>34</v>
      </c>
      <c r="J34" s="30" t="s">
        <v>36</v>
      </c>
      <c r="K34" s="26"/>
      <c r="L34" s="26"/>
      <c r="M34" s="26"/>
      <c r="N34" s="26"/>
      <c r="O34" s="26"/>
      <c r="P34" s="26"/>
      <c r="Q34" s="26"/>
      <c r="R34" s="26"/>
      <c r="S34" s="26"/>
      <c r="T34" s="26"/>
    </row>
    <row r="35" spans="1:41" s="2" customFormat="1" ht="14.45" customHeight="1" x14ac:dyDescent="0.2">
      <c r="A35" s="26"/>
      <c r="B35" s="27"/>
      <c r="C35" s="26"/>
      <c r="D35" s="95" t="s">
        <v>37</v>
      </c>
      <c r="E35" s="32" t="s">
        <v>38</v>
      </c>
      <c r="F35" s="96" t="e">
        <f>ROUND((SUM(AT133:AT205)),  2)</f>
        <v>#REF!</v>
      </c>
      <c r="G35" s="93"/>
      <c r="H35" s="93"/>
      <c r="I35" s="97">
        <v>0.2</v>
      </c>
      <c r="J35" s="96" t="e">
        <f>ROUND(((SUM(AT133:AT205))*I35),  2)</f>
        <v>#REF!</v>
      </c>
      <c r="K35" s="26"/>
      <c r="L35" s="26"/>
      <c r="M35" s="26"/>
      <c r="N35" s="26"/>
      <c r="O35" s="26"/>
      <c r="P35" s="26"/>
      <c r="Q35" s="26"/>
      <c r="R35" s="26"/>
      <c r="S35" s="26"/>
      <c r="T35" s="26"/>
    </row>
    <row r="36" spans="1:41" s="2" customFormat="1" ht="14.45" customHeight="1" x14ac:dyDescent="0.2">
      <c r="A36" s="26"/>
      <c r="B36" s="27"/>
      <c r="C36" s="26"/>
      <c r="D36" s="26"/>
      <c r="E36" s="32" t="s">
        <v>39</v>
      </c>
      <c r="F36" s="98"/>
      <c r="G36" s="26"/>
      <c r="H36" s="26"/>
      <c r="I36" s="99">
        <v>0.2</v>
      </c>
      <c r="J36" s="98"/>
      <c r="K36" s="26"/>
      <c r="L36" s="26"/>
      <c r="M36" s="26"/>
      <c r="N36" s="26"/>
      <c r="O36" s="26"/>
      <c r="P36" s="26"/>
      <c r="Q36" s="26"/>
      <c r="R36" s="26"/>
      <c r="S36" s="26"/>
      <c r="T36" s="26"/>
    </row>
    <row r="37" spans="1:41" s="2" customFormat="1" ht="14.45" hidden="1" customHeight="1" x14ac:dyDescent="0.2">
      <c r="A37" s="26"/>
      <c r="B37" s="27"/>
      <c r="C37" s="26"/>
      <c r="D37" s="26"/>
      <c r="E37" s="23" t="s">
        <v>40</v>
      </c>
      <c r="F37" s="98" t="e">
        <f>ROUND((SUM(AV133:AV205)),  2)</f>
        <v>#REF!</v>
      </c>
      <c r="G37" s="26"/>
      <c r="H37" s="26"/>
      <c r="I37" s="99">
        <v>0.2</v>
      </c>
      <c r="J37" s="98">
        <f>0</f>
        <v>0</v>
      </c>
      <c r="K37" s="26"/>
      <c r="L37" s="26"/>
      <c r="M37" s="26"/>
      <c r="N37" s="26"/>
      <c r="O37" s="26"/>
      <c r="P37" s="26"/>
      <c r="Q37" s="26"/>
      <c r="R37" s="26"/>
      <c r="S37" s="26"/>
      <c r="T37" s="26"/>
    </row>
    <row r="38" spans="1:41" s="2" customFormat="1" ht="14.45" hidden="1" customHeight="1" x14ac:dyDescent="0.2">
      <c r="A38" s="26"/>
      <c r="B38" s="27"/>
      <c r="C38" s="26"/>
      <c r="D38" s="26"/>
      <c r="E38" s="23" t="s">
        <v>41</v>
      </c>
      <c r="F38" s="98" t="e">
        <f>ROUND((SUM(AW133:AW205)),  2)</f>
        <v>#REF!</v>
      </c>
      <c r="G38" s="26"/>
      <c r="H38" s="26"/>
      <c r="I38" s="99">
        <v>0.2</v>
      </c>
      <c r="J38" s="98">
        <f>0</f>
        <v>0</v>
      </c>
      <c r="K38" s="26"/>
      <c r="L38" s="26"/>
      <c r="M38" s="26"/>
      <c r="N38" s="26"/>
      <c r="O38" s="26"/>
      <c r="P38" s="26"/>
      <c r="Q38" s="26"/>
      <c r="R38" s="26"/>
      <c r="S38" s="26"/>
      <c r="T38" s="26"/>
    </row>
    <row r="39" spans="1:41" s="2" customFormat="1" ht="14.45" hidden="1" customHeight="1" x14ac:dyDescent="0.2">
      <c r="A39" s="26"/>
      <c r="B39" s="27"/>
      <c r="C39" s="26"/>
      <c r="D39" s="26"/>
      <c r="E39" s="32" t="s">
        <v>42</v>
      </c>
      <c r="F39" s="96" t="e">
        <f>ROUND((SUM(AX133:AX205)),  2)</f>
        <v>#REF!</v>
      </c>
      <c r="G39" s="93"/>
      <c r="H39" s="93"/>
      <c r="I39" s="97">
        <v>0</v>
      </c>
      <c r="J39" s="96">
        <f>0</f>
        <v>0</v>
      </c>
      <c r="K39" s="26"/>
      <c r="L39" s="26"/>
      <c r="M39" s="26"/>
      <c r="N39" s="26"/>
      <c r="O39" s="26"/>
      <c r="P39" s="26"/>
      <c r="Q39" s="26"/>
      <c r="R39" s="26"/>
      <c r="S39" s="26"/>
      <c r="T39" s="26"/>
    </row>
    <row r="40" spans="1:41" s="2" customFormat="1" ht="6.95" customHeight="1" x14ac:dyDescent="0.2">
      <c r="A40" s="26"/>
      <c r="B40" s="27"/>
      <c r="C40" s="26"/>
      <c r="D40" s="26"/>
      <c r="E40" s="26"/>
      <c r="F40" s="26"/>
      <c r="G40" s="26"/>
      <c r="H40" s="26"/>
      <c r="I40" s="26"/>
      <c r="J40" s="26"/>
      <c r="K40" s="26"/>
      <c r="L40" s="26"/>
      <c r="M40" s="26"/>
      <c r="N40" s="26"/>
      <c r="O40" s="26"/>
      <c r="P40" s="26"/>
      <c r="Q40" s="26"/>
      <c r="R40" s="26"/>
      <c r="S40" s="26"/>
      <c r="T40" s="26"/>
    </row>
    <row r="41" spans="1:41" s="2" customFormat="1" ht="25.35" customHeight="1" x14ac:dyDescent="0.2">
      <c r="A41" s="26"/>
      <c r="B41" s="27"/>
      <c r="C41" s="100"/>
      <c r="D41" s="101" t="s">
        <v>43</v>
      </c>
      <c r="E41" s="55"/>
      <c r="F41" s="55"/>
      <c r="G41" s="102" t="s">
        <v>44</v>
      </c>
      <c r="H41" s="103" t="s">
        <v>45</v>
      </c>
      <c r="I41" s="55"/>
      <c r="J41" s="104"/>
      <c r="K41" s="105"/>
      <c r="L41" s="26"/>
      <c r="M41" s="26"/>
      <c r="N41" s="26"/>
      <c r="O41" s="26"/>
      <c r="P41" s="26"/>
      <c r="Q41" s="26"/>
      <c r="R41" s="26"/>
      <c r="S41" s="26"/>
      <c r="T41" s="26"/>
    </row>
    <row r="42" spans="1:41" s="2" customFormat="1" ht="14.45" customHeight="1" x14ac:dyDescent="0.2">
      <c r="A42" s="26"/>
      <c r="B42" s="27"/>
      <c r="C42" s="26"/>
      <c r="D42" s="26"/>
      <c r="E42" s="26"/>
      <c r="F42" s="26"/>
      <c r="G42" s="26"/>
      <c r="H42" s="26"/>
      <c r="I42" s="26"/>
      <c r="J42" s="26"/>
      <c r="K42" s="26"/>
      <c r="L42" s="26"/>
      <c r="M42" s="26"/>
      <c r="N42" s="26"/>
      <c r="O42" s="26"/>
      <c r="P42" s="26"/>
      <c r="Q42" s="26"/>
      <c r="R42" s="26"/>
      <c r="S42" s="26"/>
      <c r="T42" s="26"/>
    </row>
    <row r="43" spans="1:41" s="1" customFormat="1" ht="14.45" customHeight="1" x14ac:dyDescent="0.2">
      <c r="B43" s="17"/>
    </row>
    <row r="44" spans="1:41" s="1" customFormat="1" ht="14.45" customHeight="1" x14ac:dyDescent="0.2">
      <c r="B44" s="17"/>
    </row>
    <row r="45" spans="1:41" s="1" customFormat="1" ht="14.45" customHeight="1" x14ac:dyDescent="0.2">
      <c r="B45" s="17"/>
    </row>
    <row r="46" spans="1:41" s="1" customFormat="1" ht="14.45" customHeight="1" x14ac:dyDescent="0.2">
      <c r="B46" s="17"/>
    </row>
    <row r="47" spans="1:41" s="1" customFormat="1" ht="14.45" customHeight="1" x14ac:dyDescent="0.2">
      <c r="B47" s="17"/>
    </row>
    <row r="48" spans="1:41" s="1" customFormat="1" ht="14.45" customHeight="1" x14ac:dyDescent="0.2">
      <c r="B48" s="17"/>
    </row>
    <row r="49" spans="1:20" s="1" customFormat="1" ht="14.45" customHeight="1" x14ac:dyDescent="0.2">
      <c r="B49" s="17"/>
    </row>
    <row r="50" spans="1:20" s="2" customFormat="1" ht="14.45" customHeight="1" x14ac:dyDescent="0.2">
      <c r="B50" s="37"/>
      <c r="D50" s="38" t="s">
        <v>46</v>
      </c>
      <c r="E50" s="39"/>
      <c r="F50" s="39"/>
      <c r="G50" s="38" t="s">
        <v>47</v>
      </c>
      <c r="H50" s="39"/>
      <c r="I50" s="39"/>
      <c r="J50" s="39"/>
      <c r="K50" s="39"/>
    </row>
    <row r="51" spans="1:20" x14ac:dyDescent="0.2">
      <c r="B51" s="17"/>
    </row>
    <row r="52" spans="1:20" x14ac:dyDescent="0.2">
      <c r="B52" s="17"/>
    </row>
    <row r="53" spans="1:20" x14ac:dyDescent="0.2">
      <c r="B53" s="17"/>
    </row>
    <row r="54" spans="1:20" x14ac:dyDescent="0.2">
      <c r="B54" s="17"/>
    </row>
    <row r="55" spans="1:20" x14ac:dyDescent="0.2">
      <c r="B55" s="17"/>
    </row>
    <row r="56" spans="1:20" x14ac:dyDescent="0.2">
      <c r="B56" s="17"/>
    </row>
    <row r="57" spans="1:20" x14ac:dyDescent="0.2">
      <c r="B57" s="17"/>
    </row>
    <row r="58" spans="1:20" x14ac:dyDescent="0.2">
      <c r="B58" s="17"/>
    </row>
    <row r="59" spans="1:20" x14ac:dyDescent="0.2">
      <c r="B59" s="17"/>
    </row>
    <row r="60" spans="1:20" x14ac:dyDescent="0.2">
      <c r="B60" s="17"/>
    </row>
    <row r="61" spans="1:20" s="2" customFormat="1" ht="12.75" x14ac:dyDescent="0.2">
      <c r="A61" s="26"/>
      <c r="B61" s="27"/>
      <c r="C61" s="26"/>
      <c r="D61" s="40" t="s">
        <v>48</v>
      </c>
      <c r="E61" s="29"/>
      <c r="F61" s="106" t="s">
        <v>49</v>
      </c>
      <c r="G61" s="40" t="s">
        <v>48</v>
      </c>
      <c r="H61" s="29"/>
      <c r="I61" s="29"/>
      <c r="J61" s="107" t="s">
        <v>49</v>
      </c>
      <c r="K61" s="29"/>
      <c r="L61" s="26"/>
      <c r="M61" s="26"/>
      <c r="N61" s="26"/>
      <c r="O61" s="26"/>
      <c r="P61" s="26"/>
      <c r="Q61" s="26"/>
      <c r="R61" s="26"/>
      <c r="S61" s="26"/>
      <c r="T61" s="26"/>
    </row>
    <row r="62" spans="1:20" x14ac:dyDescent="0.2">
      <c r="B62" s="17"/>
    </row>
    <row r="63" spans="1:20" x14ac:dyDescent="0.2">
      <c r="B63" s="17"/>
    </row>
    <row r="64" spans="1:20" x14ac:dyDescent="0.2">
      <c r="B64" s="17"/>
    </row>
    <row r="65" spans="1:20" s="2" customFormat="1" ht="12.75" x14ac:dyDescent="0.2">
      <c r="A65" s="26"/>
      <c r="B65" s="27"/>
      <c r="C65" s="26"/>
      <c r="D65" s="38" t="s">
        <v>50</v>
      </c>
      <c r="E65" s="41"/>
      <c r="F65" s="41"/>
      <c r="G65" s="38" t="s">
        <v>51</v>
      </c>
      <c r="H65" s="41"/>
      <c r="I65" s="41"/>
      <c r="J65" s="41"/>
      <c r="K65" s="41"/>
      <c r="L65" s="26"/>
      <c r="M65" s="26"/>
      <c r="N65" s="26"/>
      <c r="O65" s="26"/>
      <c r="P65" s="26"/>
      <c r="Q65" s="26"/>
      <c r="R65" s="26"/>
      <c r="S65" s="26"/>
      <c r="T65" s="26"/>
    </row>
    <row r="66" spans="1:20" x14ac:dyDescent="0.2">
      <c r="B66" s="17"/>
    </row>
    <row r="67" spans="1:20" x14ac:dyDescent="0.2">
      <c r="B67" s="17"/>
    </row>
    <row r="68" spans="1:20" x14ac:dyDescent="0.2">
      <c r="B68" s="17"/>
    </row>
    <row r="69" spans="1:20" x14ac:dyDescent="0.2">
      <c r="B69" s="17"/>
    </row>
    <row r="70" spans="1:20" x14ac:dyDescent="0.2">
      <c r="B70" s="17"/>
    </row>
    <row r="71" spans="1:20" x14ac:dyDescent="0.2">
      <c r="B71" s="17"/>
    </row>
    <row r="72" spans="1:20" x14ac:dyDescent="0.2">
      <c r="B72" s="17"/>
    </row>
    <row r="73" spans="1:20" x14ac:dyDescent="0.2">
      <c r="B73" s="17"/>
    </row>
    <row r="74" spans="1:20" x14ac:dyDescent="0.2">
      <c r="B74" s="17"/>
    </row>
    <row r="75" spans="1:20" x14ac:dyDescent="0.2">
      <c r="B75" s="17"/>
    </row>
    <row r="76" spans="1:20" s="2" customFormat="1" ht="12.75" x14ac:dyDescent="0.2">
      <c r="A76" s="26"/>
      <c r="B76" s="27"/>
      <c r="C76" s="26"/>
      <c r="D76" s="40" t="s">
        <v>48</v>
      </c>
      <c r="E76" s="29"/>
      <c r="F76" s="106" t="s">
        <v>49</v>
      </c>
      <c r="G76" s="40" t="s">
        <v>48</v>
      </c>
      <c r="H76" s="29"/>
      <c r="I76" s="29"/>
      <c r="J76" s="107" t="s">
        <v>49</v>
      </c>
      <c r="K76" s="29"/>
      <c r="L76" s="26"/>
      <c r="M76" s="26"/>
      <c r="N76" s="26"/>
      <c r="O76" s="26"/>
      <c r="P76" s="26"/>
      <c r="Q76" s="26"/>
      <c r="R76" s="26"/>
      <c r="S76" s="26"/>
      <c r="T76" s="26"/>
    </row>
    <row r="77" spans="1:20" s="2" customFormat="1" ht="14.45" customHeight="1" x14ac:dyDescent="0.2">
      <c r="A77" s="26"/>
      <c r="B77" s="42"/>
      <c r="C77" s="43"/>
      <c r="D77" s="43"/>
      <c r="E77" s="43"/>
      <c r="F77" s="43"/>
      <c r="G77" s="43"/>
      <c r="H77" s="43"/>
      <c r="I77" s="43"/>
      <c r="J77" s="43"/>
      <c r="K77" s="43"/>
      <c r="L77" s="26"/>
      <c r="M77" s="26"/>
      <c r="N77" s="26"/>
      <c r="O77" s="26"/>
      <c r="P77" s="26"/>
      <c r="Q77" s="26"/>
      <c r="R77" s="26"/>
      <c r="S77" s="26"/>
      <c r="T77" s="26"/>
    </row>
    <row r="81" spans="1:20" s="2" customFormat="1" ht="6.95" customHeight="1" x14ac:dyDescent="0.2">
      <c r="A81" s="26"/>
      <c r="B81" s="44"/>
      <c r="C81" s="45"/>
      <c r="D81" s="45"/>
      <c r="E81" s="45"/>
      <c r="F81" s="45"/>
      <c r="G81" s="45"/>
      <c r="H81" s="45"/>
      <c r="I81" s="45"/>
      <c r="J81" s="45"/>
      <c r="K81" s="45"/>
      <c r="L81" s="26"/>
      <c r="M81" s="26"/>
      <c r="N81" s="26"/>
      <c r="O81" s="26"/>
      <c r="P81" s="26"/>
      <c r="Q81" s="26"/>
      <c r="R81" s="26"/>
      <c r="S81" s="26"/>
      <c r="T81" s="26"/>
    </row>
    <row r="82" spans="1:20" s="2" customFormat="1" ht="24.95" customHeight="1" x14ac:dyDescent="0.2">
      <c r="A82" s="26"/>
      <c r="B82" s="27"/>
      <c r="C82" s="18" t="s">
        <v>381</v>
      </c>
      <c r="D82" s="26"/>
      <c r="E82" s="26"/>
      <c r="F82" s="26"/>
      <c r="G82" s="26"/>
      <c r="H82" s="26"/>
      <c r="I82" s="26"/>
      <c r="J82" s="26"/>
      <c r="K82" s="26"/>
      <c r="L82" s="26"/>
      <c r="M82" s="26"/>
      <c r="N82" s="26"/>
      <c r="O82" s="26"/>
      <c r="P82" s="26"/>
      <c r="Q82" s="26"/>
      <c r="R82" s="26"/>
      <c r="S82" s="26"/>
      <c r="T82" s="26"/>
    </row>
    <row r="83" spans="1:20" s="2" customFormat="1" ht="6.95" customHeight="1" x14ac:dyDescent="0.2">
      <c r="A83" s="26"/>
      <c r="B83" s="27"/>
      <c r="C83" s="26"/>
      <c r="D83" s="26"/>
      <c r="E83" s="26"/>
      <c r="F83" s="26"/>
      <c r="G83" s="26"/>
      <c r="H83" s="26"/>
      <c r="I83" s="26"/>
      <c r="J83" s="26"/>
      <c r="K83" s="26"/>
      <c r="L83" s="26"/>
      <c r="M83" s="26"/>
      <c r="N83" s="26"/>
      <c r="O83" s="26"/>
      <c r="P83" s="26"/>
      <c r="Q83" s="26"/>
      <c r="R83" s="26"/>
      <c r="S83" s="26"/>
      <c r="T83" s="26"/>
    </row>
    <row r="84" spans="1:20" s="2" customFormat="1" ht="12" customHeight="1" x14ac:dyDescent="0.2">
      <c r="A84" s="26"/>
      <c r="B84" s="27"/>
      <c r="C84" s="23" t="s">
        <v>13</v>
      </c>
      <c r="D84" s="26"/>
      <c r="E84" s="26"/>
      <c r="F84" s="26"/>
      <c r="G84" s="26"/>
      <c r="H84" s="26"/>
      <c r="I84" s="26"/>
      <c r="J84" s="26"/>
      <c r="K84" s="26"/>
      <c r="L84" s="26"/>
      <c r="M84" s="26"/>
      <c r="N84" s="26"/>
      <c r="O84" s="26"/>
      <c r="P84" s="26"/>
      <c r="Q84" s="26"/>
      <c r="R84" s="26"/>
      <c r="S84" s="26"/>
      <c r="T84" s="26"/>
    </row>
    <row r="85" spans="1:20" s="2" customFormat="1" ht="14.45" customHeight="1" x14ac:dyDescent="0.2">
      <c r="A85" s="26"/>
      <c r="B85" s="27"/>
      <c r="C85" s="26"/>
      <c r="D85" s="26"/>
      <c r="E85" s="205" t="str">
        <f>E7</f>
        <v>Úprava zapojenia technológie a inštalácia RS v plynovej kotolni ČOV Horný Hričov</v>
      </c>
      <c r="F85" s="206"/>
      <c r="G85" s="206"/>
      <c r="H85" s="206"/>
      <c r="I85" s="26"/>
      <c r="J85" s="26"/>
      <c r="K85" s="26"/>
      <c r="L85" s="26"/>
      <c r="M85" s="26"/>
      <c r="N85" s="26"/>
      <c r="O85" s="26"/>
      <c r="P85" s="26"/>
      <c r="Q85" s="26"/>
      <c r="R85" s="26"/>
      <c r="S85" s="26"/>
      <c r="T85" s="26"/>
    </row>
    <row r="86" spans="1:20" s="1" customFormat="1" ht="12" customHeight="1" x14ac:dyDescent="0.2">
      <c r="B86" s="17"/>
      <c r="C86" s="23" t="s">
        <v>87</v>
      </c>
    </row>
    <row r="87" spans="1:20" s="2" customFormat="1" ht="14.45" customHeight="1" x14ac:dyDescent="0.2">
      <c r="A87" s="26"/>
      <c r="B87" s="27"/>
      <c r="C87" s="26"/>
      <c r="D87" s="26"/>
      <c r="E87" s="205" t="s">
        <v>378</v>
      </c>
      <c r="F87" s="207"/>
      <c r="G87" s="207"/>
      <c r="H87" s="207"/>
      <c r="I87" s="26"/>
      <c r="J87" s="26"/>
      <c r="K87" s="26"/>
      <c r="L87" s="26"/>
      <c r="M87" s="26"/>
      <c r="N87" s="26"/>
      <c r="O87" s="26"/>
      <c r="P87" s="26"/>
      <c r="Q87" s="26"/>
      <c r="R87" s="26"/>
      <c r="S87" s="26"/>
      <c r="T87" s="26"/>
    </row>
    <row r="88" spans="1:20" s="2" customFormat="1" ht="12" customHeight="1" x14ac:dyDescent="0.2">
      <c r="A88" s="26"/>
      <c r="B88" s="27"/>
      <c r="C88" s="23" t="s">
        <v>88</v>
      </c>
      <c r="D88" s="26"/>
      <c r="E88" s="26"/>
      <c r="F88" s="26"/>
      <c r="G88" s="26"/>
      <c r="H88" s="26"/>
      <c r="I88" s="26"/>
      <c r="J88" s="26"/>
      <c r="K88" s="26"/>
      <c r="L88" s="26"/>
      <c r="M88" s="26"/>
      <c r="N88" s="26"/>
      <c r="O88" s="26"/>
      <c r="P88" s="26"/>
      <c r="Q88" s="26"/>
      <c r="R88" s="26"/>
      <c r="S88" s="26"/>
      <c r="T88" s="26"/>
    </row>
    <row r="89" spans="1:20" s="2" customFormat="1" ht="15.6" customHeight="1" x14ac:dyDescent="0.2">
      <c r="A89" s="26"/>
      <c r="B89" s="27"/>
      <c r="C89" s="26"/>
      <c r="D89" s="26"/>
      <c r="E89" s="181" t="str">
        <f>E11</f>
        <v>Architektonicko stavebné riešenie, Statika</v>
      </c>
      <c r="F89" s="207"/>
      <c r="G89" s="207"/>
      <c r="H89" s="207"/>
      <c r="I89" s="26"/>
      <c r="J89" s="26"/>
      <c r="K89" s="26"/>
      <c r="L89" s="26"/>
      <c r="M89" s="26"/>
      <c r="N89" s="26"/>
      <c r="O89" s="26"/>
      <c r="P89" s="26"/>
      <c r="Q89" s="26"/>
      <c r="R89" s="26"/>
      <c r="S89" s="26"/>
      <c r="T89" s="26"/>
    </row>
    <row r="90" spans="1:20" s="2" customFormat="1" ht="6.95" customHeight="1" x14ac:dyDescent="0.2">
      <c r="A90" s="26"/>
      <c r="B90" s="27"/>
      <c r="C90" s="26"/>
      <c r="D90" s="26"/>
      <c r="E90" s="26"/>
      <c r="F90" s="26"/>
      <c r="G90" s="26"/>
      <c r="H90" s="26"/>
      <c r="I90" s="26"/>
      <c r="J90" s="26"/>
      <c r="K90" s="26"/>
      <c r="L90" s="26"/>
      <c r="M90" s="26"/>
      <c r="N90" s="26"/>
      <c r="O90" s="26"/>
      <c r="P90" s="26"/>
      <c r="Q90" s="26"/>
      <c r="R90" s="26"/>
      <c r="S90" s="26"/>
      <c r="T90" s="26"/>
    </row>
    <row r="91" spans="1:20" s="2" customFormat="1" ht="12" customHeight="1" x14ac:dyDescent="0.2">
      <c r="A91" s="26"/>
      <c r="B91" s="27"/>
      <c r="C91" s="23" t="s">
        <v>17</v>
      </c>
      <c r="D91" s="26"/>
      <c r="E91" s="26"/>
      <c r="F91" s="21" t="str">
        <f>F14</f>
        <v>Areál ČOV Horný Hričov</v>
      </c>
      <c r="G91" s="26"/>
      <c r="H91" s="26"/>
      <c r="I91" s="23" t="s">
        <v>19</v>
      </c>
      <c r="J91" s="50" t="str">
        <f>IF(J14="","",J14)</f>
        <v/>
      </c>
      <c r="K91" s="26"/>
      <c r="L91" s="26"/>
      <c r="M91" s="26"/>
      <c r="N91" s="26"/>
      <c r="O91" s="26"/>
      <c r="P91" s="26"/>
      <c r="Q91" s="26"/>
      <c r="R91" s="26"/>
      <c r="S91" s="26"/>
      <c r="T91" s="26"/>
    </row>
    <row r="92" spans="1:20" s="2" customFormat="1" ht="6.95" customHeight="1" x14ac:dyDescent="0.2">
      <c r="A92" s="26"/>
      <c r="B92" s="27"/>
      <c r="C92" s="26"/>
      <c r="D92" s="26"/>
      <c r="E92" s="26"/>
      <c r="F92" s="26"/>
      <c r="G92" s="26"/>
      <c r="H92" s="26"/>
      <c r="I92" s="26"/>
      <c r="J92" s="26"/>
      <c r="K92" s="26"/>
      <c r="L92" s="26"/>
      <c r="M92" s="26"/>
      <c r="N92" s="26"/>
      <c r="O92" s="26"/>
      <c r="P92" s="26"/>
      <c r="Q92" s="26"/>
      <c r="R92" s="26"/>
      <c r="S92" s="26"/>
      <c r="T92" s="26"/>
    </row>
    <row r="93" spans="1:20" s="2" customFormat="1" ht="15.6" customHeight="1" x14ac:dyDescent="0.2">
      <c r="A93" s="26"/>
      <c r="B93" s="27"/>
      <c r="C93" s="23" t="s">
        <v>21</v>
      </c>
      <c r="D93" s="26"/>
      <c r="E93" s="26"/>
      <c r="F93" s="21" t="str">
        <f>E17</f>
        <v>SEVAK, a.s.  Žilina</v>
      </c>
      <c r="G93" s="26"/>
      <c r="H93" s="26"/>
      <c r="I93" s="23" t="s">
        <v>27</v>
      </c>
      <c r="J93" s="24" t="str">
        <f>E23</f>
        <v>Ing. Martin Novotný</v>
      </c>
      <c r="K93" s="26"/>
      <c r="L93" s="26"/>
      <c r="M93" s="26"/>
      <c r="N93" s="26"/>
      <c r="O93" s="26"/>
      <c r="P93" s="26"/>
      <c r="Q93" s="26"/>
      <c r="R93" s="26"/>
      <c r="S93" s="26"/>
      <c r="T93" s="26"/>
    </row>
    <row r="94" spans="1:20" s="2" customFormat="1" ht="15.6" customHeight="1" x14ac:dyDescent="0.2">
      <c r="A94" s="26"/>
      <c r="B94" s="27"/>
      <c r="C94" s="23" t="s">
        <v>25</v>
      </c>
      <c r="D94" s="26"/>
      <c r="E94" s="26"/>
      <c r="F94" s="21" t="str">
        <f>IF(E20="","",E20)</f>
        <v xml:space="preserve"> </v>
      </c>
      <c r="G94" s="26"/>
      <c r="H94" s="26"/>
      <c r="I94" s="23" t="s">
        <v>30</v>
      </c>
      <c r="J94" s="24" t="str">
        <f>E26</f>
        <v>Miroslav Holeš</v>
      </c>
      <c r="K94" s="26"/>
      <c r="L94" s="26"/>
      <c r="M94" s="26"/>
      <c r="N94" s="26"/>
      <c r="O94" s="26"/>
      <c r="P94" s="26"/>
      <c r="Q94" s="26"/>
      <c r="R94" s="26"/>
      <c r="S94" s="26"/>
      <c r="T94" s="26"/>
    </row>
    <row r="95" spans="1:20" s="2" customFormat="1" ht="10.35" customHeight="1" x14ac:dyDescent="0.2">
      <c r="A95" s="26"/>
      <c r="B95" s="27"/>
      <c r="C95" s="26"/>
      <c r="D95" s="26"/>
      <c r="E95" s="26"/>
      <c r="F95" s="26"/>
      <c r="G95" s="26"/>
      <c r="H95" s="26"/>
      <c r="I95" s="26"/>
      <c r="J95" s="26"/>
      <c r="K95" s="26"/>
      <c r="L95" s="26"/>
      <c r="M95" s="26"/>
      <c r="N95" s="26"/>
      <c r="O95" s="26"/>
      <c r="P95" s="26"/>
      <c r="Q95" s="26"/>
      <c r="R95" s="26"/>
      <c r="S95" s="26"/>
      <c r="T95" s="26"/>
    </row>
    <row r="96" spans="1:20" s="2" customFormat="1" ht="29.25" customHeight="1" x14ac:dyDescent="0.2">
      <c r="A96" s="26"/>
      <c r="B96" s="27"/>
      <c r="C96" s="108" t="s">
        <v>90</v>
      </c>
      <c r="D96" s="100"/>
      <c r="E96" s="100"/>
      <c r="F96" s="100"/>
      <c r="G96" s="100"/>
      <c r="H96" s="100"/>
      <c r="I96" s="100"/>
      <c r="J96" s="109" t="s">
        <v>91</v>
      </c>
      <c r="K96" s="100"/>
      <c r="L96" s="26"/>
      <c r="M96" s="26"/>
      <c r="N96" s="26"/>
      <c r="O96" s="26"/>
      <c r="P96" s="26"/>
      <c r="Q96" s="26"/>
      <c r="R96" s="26"/>
      <c r="S96" s="26"/>
      <c r="T96" s="26"/>
    </row>
    <row r="97" spans="1:36" s="2" customFormat="1" ht="10.35" customHeight="1" x14ac:dyDescent="0.2">
      <c r="A97" s="26"/>
      <c r="B97" s="27"/>
      <c r="C97" s="26"/>
      <c r="D97" s="26"/>
      <c r="E97" s="26"/>
      <c r="F97" s="26"/>
      <c r="G97" s="26"/>
      <c r="H97" s="26"/>
      <c r="I97" s="26"/>
      <c r="J97" s="26"/>
      <c r="K97" s="26"/>
      <c r="L97" s="26"/>
      <c r="M97" s="26"/>
      <c r="N97" s="26"/>
      <c r="O97" s="26"/>
      <c r="P97" s="26"/>
      <c r="Q97" s="26"/>
      <c r="R97" s="26"/>
      <c r="S97" s="26"/>
      <c r="T97" s="26"/>
    </row>
    <row r="98" spans="1:36" s="2" customFormat="1" ht="22.9" customHeight="1" x14ac:dyDescent="0.2">
      <c r="A98" s="26"/>
      <c r="B98" s="27"/>
      <c r="C98" s="125" t="s">
        <v>92</v>
      </c>
      <c r="D98" s="126"/>
      <c r="E98" s="126"/>
      <c r="F98" s="126"/>
      <c r="G98" s="126"/>
      <c r="H98" s="126"/>
      <c r="I98" s="126"/>
      <c r="J98" s="127"/>
      <c r="K98" s="26"/>
      <c r="L98" s="26"/>
      <c r="M98" s="26"/>
      <c r="N98" s="26"/>
      <c r="O98" s="26"/>
      <c r="P98" s="26"/>
      <c r="Q98" s="26"/>
      <c r="R98" s="26"/>
      <c r="S98" s="26"/>
      <c r="T98" s="26"/>
      <c r="AJ98" s="14" t="s">
        <v>93</v>
      </c>
    </row>
    <row r="99" spans="1:36" s="9" customFormat="1" ht="24.95" customHeight="1" x14ac:dyDescent="0.2">
      <c r="B99" s="110"/>
      <c r="C99" s="128"/>
      <c r="D99" s="129" t="s">
        <v>94</v>
      </c>
      <c r="E99" s="130"/>
      <c r="F99" s="130"/>
      <c r="G99" s="130"/>
      <c r="H99" s="130"/>
      <c r="I99" s="130"/>
      <c r="J99" s="131"/>
    </row>
    <row r="100" spans="1:36" s="10" customFormat="1" ht="19.899999999999999" customHeight="1" x14ac:dyDescent="0.2">
      <c r="B100" s="111"/>
      <c r="C100" s="132"/>
      <c r="D100" s="133" t="s">
        <v>95</v>
      </c>
      <c r="E100" s="134"/>
      <c r="F100" s="134"/>
      <c r="G100" s="134"/>
      <c r="H100" s="134"/>
      <c r="I100" s="134"/>
      <c r="J100" s="135"/>
    </row>
    <row r="101" spans="1:36" s="10" customFormat="1" ht="19.899999999999999" customHeight="1" x14ac:dyDescent="0.2">
      <c r="B101" s="111"/>
      <c r="C101" s="132"/>
      <c r="D101" s="133" t="s">
        <v>96</v>
      </c>
      <c r="E101" s="134"/>
      <c r="F101" s="134"/>
      <c r="G101" s="134"/>
      <c r="H101" s="134"/>
      <c r="I101" s="134"/>
      <c r="J101" s="135"/>
    </row>
    <row r="102" spans="1:36" s="10" customFormat="1" ht="19.899999999999999" customHeight="1" x14ac:dyDescent="0.2">
      <c r="B102" s="111"/>
      <c r="C102" s="132"/>
      <c r="D102" s="133" t="s">
        <v>97</v>
      </c>
      <c r="E102" s="134"/>
      <c r="F102" s="134"/>
      <c r="G102" s="134"/>
      <c r="H102" s="134"/>
      <c r="I102" s="134"/>
      <c r="J102" s="135"/>
    </row>
    <row r="103" spans="1:36" s="10" customFormat="1" ht="19.899999999999999" customHeight="1" x14ac:dyDescent="0.2">
      <c r="B103" s="111"/>
      <c r="C103" s="132"/>
      <c r="D103" s="133" t="s">
        <v>98</v>
      </c>
      <c r="E103" s="134"/>
      <c r="F103" s="134"/>
      <c r="G103" s="134"/>
      <c r="H103" s="134"/>
      <c r="I103" s="134"/>
      <c r="J103" s="135"/>
    </row>
    <row r="104" spans="1:36" s="10" customFormat="1" ht="19.899999999999999" customHeight="1" x14ac:dyDescent="0.2">
      <c r="B104" s="111"/>
      <c r="C104" s="132"/>
      <c r="D104" s="133" t="s">
        <v>99</v>
      </c>
      <c r="E104" s="134"/>
      <c r="F104" s="134"/>
      <c r="G104" s="134"/>
      <c r="H104" s="134"/>
      <c r="I104" s="134"/>
      <c r="J104" s="135"/>
    </row>
    <row r="105" spans="1:36" s="9" customFormat="1" ht="24.95" customHeight="1" x14ac:dyDescent="0.2">
      <c r="B105" s="110"/>
      <c r="C105" s="128"/>
      <c r="D105" s="129" t="s">
        <v>100</v>
      </c>
      <c r="E105" s="130"/>
      <c r="F105" s="130"/>
      <c r="G105" s="130"/>
      <c r="H105" s="130"/>
      <c r="I105" s="130"/>
      <c r="J105" s="131"/>
    </row>
    <row r="106" spans="1:36" s="10" customFormat="1" ht="19.899999999999999" customHeight="1" x14ac:dyDescent="0.2">
      <c r="B106" s="111"/>
      <c r="C106" s="132"/>
      <c r="D106" s="133" t="s">
        <v>101</v>
      </c>
      <c r="E106" s="134"/>
      <c r="F106" s="134"/>
      <c r="G106" s="134"/>
      <c r="H106" s="134"/>
      <c r="I106" s="134"/>
      <c r="J106" s="135"/>
    </row>
    <row r="107" spans="1:36" s="10" customFormat="1" ht="19.899999999999999" customHeight="1" x14ac:dyDescent="0.2">
      <c r="B107" s="111"/>
      <c r="C107" s="132"/>
      <c r="D107" s="133" t="s">
        <v>102</v>
      </c>
      <c r="E107" s="134"/>
      <c r="F107" s="134"/>
      <c r="G107" s="134"/>
      <c r="H107" s="134"/>
      <c r="I107" s="134"/>
      <c r="J107" s="135"/>
    </row>
    <row r="108" spans="1:36" s="10" customFormat="1" ht="19.899999999999999" customHeight="1" x14ac:dyDescent="0.2">
      <c r="B108" s="111"/>
      <c r="C108" s="132"/>
      <c r="D108" s="133" t="s">
        <v>103</v>
      </c>
      <c r="E108" s="134"/>
      <c r="F108" s="134"/>
      <c r="G108" s="134"/>
      <c r="H108" s="134"/>
      <c r="I108" s="134"/>
      <c r="J108" s="135"/>
    </row>
    <row r="109" spans="1:36" s="10" customFormat="1" ht="19.899999999999999" customHeight="1" x14ac:dyDescent="0.2">
      <c r="B109" s="111"/>
      <c r="C109" s="132"/>
      <c r="D109" s="133" t="s">
        <v>104</v>
      </c>
      <c r="E109" s="134"/>
      <c r="F109" s="134"/>
      <c r="G109" s="134"/>
      <c r="H109" s="134"/>
      <c r="I109" s="134"/>
      <c r="J109" s="135"/>
    </row>
    <row r="110" spans="1:36" s="10" customFormat="1" ht="19.899999999999999" customHeight="1" x14ac:dyDescent="0.2">
      <c r="B110" s="111"/>
      <c r="C110" s="132"/>
      <c r="D110" s="133" t="s">
        <v>105</v>
      </c>
      <c r="E110" s="134"/>
      <c r="F110" s="134"/>
      <c r="G110" s="134"/>
      <c r="H110" s="134"/>
      <c r="I110" s="134"/>
      <c r="J110" s="135"/>
    </row>
    <row r="111" spans="1:36" s="10" customFormat="1" ht="19.899999999999999" customHeight="1" x14ac:dyDescent="0.2">
      <c r="B111" s="111"/>
      <c r="C111" s="132"/>
      <c r="D111" s="133" t="s">
        <v>106</v>
      </c>
      <c r="E111" s="134"/>
      <c r="F111" s="134"/>
      <c r="G111" s="134"/>
      <c r="H111" s="134"/>
      <c r="I111" s="134"/>
      <c r="J111" s="135"/>
    </row>
    <row r="112" spans="1:36" s="2" customFormat="1" ht="21.75" customHeight="1" x14ac:dyDescent="0.2">
      <c r="A112" s="26"/>
      <c r="B112" s="27"/>
      <c r="C112" s="126"/>
      <c r="D112" s="126"/>
      <c r="E112" s="126"/>
      <c r="F112" s="126"/>
      <c r="G112" s="126"/>
      <c r="H112" s="126"/>
      <c r="I112" s="126"/>
      <c r="J112" s="126"/>
      <c r="K112" s="26"/>
      <c r="L112" s="26"/>
      <c r="M112" s="26"/>
      <c r="N112" s="26"/>
      <c r="O112" s="26"/>
      <c r="P112" s="26"/>
      <c r="Q112" s="26"/>
      <c r="R112" s="26"/>
      <c r="S112" s="26"/>
      <c r="T112" s="26"/>
    </row>
    <row r="113" spans="1:20" s="2" customFormat="1" ht="6.95" customHeight="1" x14ac:dyDescent="0.2">
      <c r="A113" s="26"/>
      <c r="B113" s="42"/>
      <c r="C113" s="136"/>
      <c r="D113" s="136"/>
      <c r="E113" s="136"/>
      <c r="F113" s="136"/>
      <c r="G113" s="136"/>
      <c r="H113" s="136"/>
      <c r="I113" s="136"/>
      <c r="J113" s="136"/>
      <c r="K113" s="43"/>
      <c r="L113" s="26"/>
      <c r="M113" s="26"/>
      <c r="N113" s="26"/>
      <c r="O113" s="26"/>
      <c r="P113" s="26"/>
      <c r="Q113" s="26"/>
      <c r="R113" s="26"/>
      <c r="S113" s="26"/>
      <c r="T113" s="26"/>
    </row>
    <row r="114" spans="1:20" x14ac:dyDescent="0.2">
      <c r="C114" s="137"/>
      <c r="D114" s="137"/>
      <c r="E114" s="137"/>
      <c r="F114" s="137"/>
      <c r="G114" s="137"/>
      <c r="H114" s="137"/>
      <c r="I114" s="137"/>
      <c r="J114" s="137"/>
    </row>
    <row r="115" spans="1:20" x14ac:dyDescent="0.2">
      <c r="C115" s="137"/>
      <c r="D115" s="137"/>
      <c r="E115" s="137"/>
      <c r="F115" s="137"/>
      <c r="G115" s="137"/>
      <c r="H115" s="137"/>
      <c r="I115" s="137"/>
      <c r="J115" s="137"/>
    </row>
    <row r="116" spans="1:20" x14ac:dyDescent="0.2">
      <c r="C116" s="137"/>
      <c r="D116" s="137"/>
      <c r="E116" s="137"/>
      <c r="F116" s="137"/>
      <c r="G116" s="137"/>
      <c r="H116" s="137"/>
      <c r="I116" s="137"/>
      <c r="J116" s="137"/>
    </row>
    <row r="117" spans="1:20" s="2" customFormat="1" ht="6.95" customHeight="1" x14ac:dyDescent="0.2">
      <c r="A117" s="26"/>
      <c r="B117" s="44"/>
      <c r="C117" s="138"/>
      <c r="D117" s="138"/>
      <c r="E117" s="138"/>
      <c r="F117" s="138"/>
      <c r="G117" s="138"/>
      <c r="H117" s="138"/>
      <c r="I117" s="138"/>
      <c r="J117" s="138"/>
      <c r="K117" s="45"/>
      <c r="L117" s="26"/>
      <c r="M117" s="26"/>
      <c r="N117" s="26"/>
      <c r="O117" s="26"/>
      <c r="P117" s="26"/>
      <c r="Q117" s="26"/>
      <c r="R117" s="26"/>
      <c r="S117" s="26"/>
      <c r="T117" s="26"/>
    </row>
    <row r="118" spans="1:20" s="2" customFormat="1" ht="24.95" customHeight="1" x14ac:dyDescent="0.2">
      <c r="A118" s="26"/>
      <c r="B118" s="27"/>
      <c r="C118" s="139" t="s">
        <v>380</v>
      </c>
      <c r="D118" s="126"/>
      <c r="E118" s="126"/>
      <c r="F118" s="126"/>
      <c r="G118" s="126"/>
      <c r="H118" s="126"/>
      <c r="I118" s="126"/>
      <c r="J118" s="126"/>
      <c r="K118" s="26"/>
      <c r="L118" s="26"/>
      <c r="M118" s="26"/>
      <c r="N118" s="26"/>
      <c r="O118" s="26"/>
      <c r="P118" s="26"/>
      <c r="Q118" s="26"/>
      <c r="R118" s="26"/>
      <c r="S118" s="26"/>
      <c r="T118" s="26"/>
    </row>
    <row r="119" spans="1:20" s="2" customFormat="1" ht="6.95" customHeight="1" x14ac:dyDescent="0.2">
      <c r="A119" s="26"/>
      <c r="B119" s="27"/>
      <c r="C119" s="126"/>
      <c r="D119" s="126"/>
      <c r="E119" s="126"/>
      <c r="F119" s="126"/>
      <c r="G119" s="126"/>
      <c r="H119" s="126"/>
      <c r="I119" s="126"/>
      <c r="J119" s="126"/>
      <c r="K119" s="26"/>
      <c r="L119" s="26"/>
      <c r="M119" s="26"/>
      <c r="N119" s="26"/>
      <c r="O119" s="26"/>
      <c r="P119" s="26"/>
      <c r="Q119" s="26"/>
      <c r="R119" s="26"/>
      <c r="S119" s="26"/>
      <c r="T119" s="26"/>
    </row>
    <row r="120" spans="1:20" s="2" customFormat="1" ht="12" customHeight="1" x14ac:dyDescent="0.2">
      <c r="A120" s="26"/>
      <c r="B120" s="27"/>
      <c r="C120" s="140" t="s">
        <v>13</v>
      </c>
      <c r="D120" s="126"/>
      <c r="E120" s="126"/>
      <c r="F120" s="126"/>
      <c r="G120" s="126"/>
      <c r="H120" s="126"/>
      <c r="I120" s="126"/>
      <c r="J120" s="126"/>
      <c r="K120" s="26"/>
      <c r="L120" s="26"/>
      <c r="M120" s="26"/>
      <c r="N120" s="26"/>
      <c r="O120" s="26"/>
      <c r="P120" s="26"/>
      <c r="Q120" s="26"/>
      <c r="R120" s="26"/>
      <c r="S120" s="26"/>
      <c r="T120" s="26"/>
    </row>
    <row r="121" spans="1:20" s="2" customFormat="1" ht="14.45" customHeight="1" x14ac:dyDescent="0.2">
      <c r="A121" s="26"/>
      <c r="B121" s="27"/>
      <c r="C121" s="126"/>
      <c r="D121" s="126"/>
      <c r="E121" s="208" t="str">
        <f>E7</f>
        <v>Úprava zapojenia technológie a inštalácia RS v plynovej kotolni ČOV Horný Hričov</v>
      </c>
      <c r="F121" s="209"/>
      <c r="G121" s="209"/>
      <c r="H121" s="209"/>
      <c r="I121" s="126"/>
      <c r="J121" s="126"/>
      <c r="K121" s="26"/>
      <c r="L121" s="26"/>
      <c r="M121" s="26"/>
      <c r="N121" s="26"/>
      <c r="O121" s="26"/>
      <c r="P121" s="26"/>
      <c r="Q121" s="26"/>
      <c r="R121" s="26"/>
      <c r="S121" s="26"/>
      <c r="T121" s="26"/>
    </row>
    <row r="122" spans="1:20" s="1" customFormat="1" ht="12" customHeight="1" x14ac:dyDescent="0.2">
      <c r="B122" s="17"/>
      <c r="C122" s="140" t="s">
        <v>87</v>
      </c>
      <c r="D122" s="137"/>
      <c r="E122" s="137"/>
      <c r="F122" s="137"/>
      <c r="G122" s="137"/>
      <c r="H122" s="137"/>
      <c r="I122" s="137"/>
      <c r="J122" s="137"/>
    </row>
    <row r="123" spans="1:20" s="2" customFormat="1" ht="14.45" customHeight="1" x14ac:dyDescent="0.2">
      <c r="A123" s="26"/>
      <c r="B123" s="27"/>
      <c r="C123" s="126"/>
      <c r="D123" s="126"/>
      <c r="E123" s="208" t="s">
        <v>378</v>
      </c>
      <c r="F123" s="204"/>
      <c r="G123" s="204"/>
      <c r="H123" s="204"/>
      <c r="I123" s="126"/>
      <c r="J123" s="126"/>
      <c r="K123" s="26"/>
      <c r="L123" s="26"/>
      <c r="M123" s="26"/>
      <c r="N123" s="26"/>
      <c r="O123" s="26"/>
      <c r="P123" s="26"/>
      <c r="Q123" s="26"/>
      <c r="R123" s="26"/>
      <c r="S123" s="26"/>
      <c r="T123" s="26"/>
    </row>
    <row r="124" spans="1:20" s="2" customFormat="1" ht="12" customHeight="1" x14ac:dyDescent="0.2">
      <c r="A124" s="26"/>
      <c r="B124" s="27"/>
      <c r="C124" s="140" t="s">
        <v>88</v>
      </c>
      <c r="D124" s="126"/>
      <c r="E124" s="126"/>
      <c r="F124" s="126"/>
      <c r="G124" s="126"/>
      <c r="H124" s="126"/>
      <c r="I124" s="126"/>
      <c r="J124" s="126"/>
      <c r="K124" s="26"/>
      <c r="L124" s="26"/>
      <c r="M124" s="26"/>
      <c r="N124" s="26"/>
      <c r="O124" s="26"/>
      <c r="P124" s="26"/>
      <c r="Q124" s="26"/>
      <c r="R124" s="26"/>
      <c r="S124" s="26"/>
      <c r="T124" s="26"/>
    </row>
    <row r="125" spans="1:20" s="2" customFormat="1" ht="15.6" customHeight="1" x14ac:dyDescent="0.2">
      <c r="A125" s="26"/>
      <c r="B125" s="27"/>
      <c r="C125" s="126"/>
      <c r="D125" s="126"/>
      <c r="E125" s="203" t="str">
        <f>E11</f>
        <v>Architektonicko stavebné riešenie, Statika</v>
      </c>
      <c r="F125" s="204"/>
      <c r="G125" s="204"/>
      <c r="H125" s="204"/>
      <c r="I125" s="126"/>
      <c r="J125" s="126"/>
      <c r="K125" s="26"/>
      <c r="L125" s="26"/>
      <c r="M125" s="26"/>
      <c r="N125" s="26"/>
      <c r="O125" s="26"/>
      <c r="P125" s="26"/>
      <c r="Q125" s="26"/>
      <c r="R125" s="26"/>
      <c r="S125" s="26"/>
      <c r="T125" s="26"/>
    </row>
    <row r="126" spans="1:20" s="2" customFormat="1" ht="6.95" customHeight="1" x14ac:dyDescent="0.2">
      <c r="A126" s="26"/>
      <c r="B126" s="27"/>
      <c r="C126" s="126"/>
      <c r="D126" s="126"/>
      <c r="E126" s="126"/>
      <c r="F126" s="126"/>
      <c r="G126" s="126"/>
      <c r="H126" s="126"/>
      <c r="I126" s="126"/>
      <c r="J126" s="126"/>
      <c r="K126" s="26"/>
      <c r="L126" s="26"/>
      <c r="M126" s="26"/>
      <c r="N126" s="26"/>
      <c r="O126" s="26"/>
      <c r="P126" s="26"/>
      <c r="Q126" s="26"/>
      <c r="R126" s="26"/>
      <c r="S126" s="26"/>
      <c r="T126" s="26"/>
    </row>
    <row r="127" spans="1:20" s="2" customFormat="1" ht="12" customHeight="1" x14ac:dyDescent="0.2">
      <c r="A127" s="26"/>
      <c r="B127" s="27"/>
      <c r="C127" s="140" t="s">
        <v>17</v>
      </c>
      <c r="D127" s="126"/>
      <c r="E127" s="126"/>
      <c r="F127" s="140" t="str">
        <f>F14</f>
        <v>Areál ČOV Horný Hričov</v>
      </c>
      <c r="G127" s="126"/>
      <c r="H127" s="126"/>
      <c r="I127" s="140" t="s">
        <v>19</v>
      </c>
      <c r="J127" s="141" t="str">
        <f>IF(J14="","",J14)</f>
        <v/>
      </c>
      <c r="K127" s="26"/>
      <c r="L127" s="26"/>
      <c r="M127" s="26"/>
      <c r="N127" s="26"/>
      <c r="O127" s="26"/>
      <c r="P127" s="26"/>
      <c r="Q127" s="26"/>
      <c r="R127" s="26"/>
      <c r="S127" s="26"/>
      <c r="T127" s="26"/>
    </row>
    <row r="128" spans="1:20" s="2" customFormat="1" ht="6.95" customHeight="1" x14ac:dyDescent="0.2">
      <c r="A128" s="26"/>
      <c r="B128" s="27"/>
      <c r="C128" s="126"/>
      <c r="D128" s="126"/>
      <c r="E128" s="126"/>
      <c r="F128" s="126"/>
      <c r="G128" s="126"/>
      <c r="H128" s="126"/>
      <c r="I128" s="126"/>
      <c r="J128" s="126"/>
      <c r="K128" s="26"/>
      <c r="L128" s="26"/>
      <c r="M128" s="26"/>
      <c r="N128" s="26"/>
      <c r="O128" s="26"/>
      <c r="P128" s="26"/>
      <c r="Q128" s="26"/>
      <c r="R128" s="26"/>
      <c r="S128" s="26"/>
      <c r="T128" s="26"/>
    </row>
    <row r="129" spans="1:54" s="2" customFormat="1" ht="15.6" customHeight="1" x14ac:dyDescent="0.2">
      <c r="A129" s="26"/>
      <c r="B129" s="27"/>
      <c r="C129" s="140" t="s">
        <v>21</v>
      </c>
      <c r="D129" s="126"/>
      <c r="E129" s="126"/>
      <c r="F129" s="140" t="str">
        <f>E17</f>
        <v>SEVAK, a.s.  Žilina</v>
      </c>
      <c r="G129" s="126"/>
      <c r="H129" s="126"/>
      <c r="I129" s="140" t="s">
        <v>27</v>
      </c>
      <c r="J129" s="142" t="str">
        <f>E23</f>
        <v>Ing. Martin Novotný</v>
      </c>
      <c r="K129" s="26"/>
      <c r="L129" s="26"/>
      <c r="M129" s="26"/>
      <c r="N129" s="26"/>
      <c r="O129" s="26"/>
      <c r="P129" s="26"/>
      <c r="Q129" s="26"/>
      <c r="R129" s="26"/>
      <c r="S129" s="26"/>
      <c r="T129" s="26"/>
    </row>
    <row r="130" spans="1:54" s="2" customFormat="1" ht="15.6" customHeight="1" x14ac:dyDescent="0.2">
      <c r="A130" s="26"/>
      <c r="B130" s="27"/>
      <c r="C130" s="140" t="s">
        <v>25</v>
      </c>
      <c r="D130" s="126"/>
      <c r="E130" s="126"/>
      <c r="F130" s="140" t="str">
        <f>IF(E20="","",E20)</f>
        <v xml:space="preserve"> </v>
      </c>
      <c r="G130" s="126"/>
      <c r="H130" s="126"/>
      <c r="I130" s="140" t="s">
        <v>30</v>
      </c>
      <c r="J130" s="142" t="str">
        <f>E26</f>
        <v>Miroslav Holeš</v>
      </c>
      <c r="K130" s="26"/>
      <c r="L130" s="26"/>
      <c r="M130" s="26"/>
      <c r="N130" s="26"/>
      <c r="O130" s="26"/>
      <c r="P130" s="26"/>
      <c r="Q130" s="26"/>
      <c r="R130" s="26"/>
      <c r="S130" s="26"/>
      <c r="T130" s="26"/>
    </row>
    <row r="131" spans="1:54" s="2" customFormat="1" ht="10.35" customHeight="1" x14ac:dyDescent="0.2">
      <c r="A131" s="26"/>
      <c r="B131" s="27"/>
      <c r="C131" s="126"/>
      <c r="D131" s="126"/>
      <c r="E131" s="126"/>
      <c r="F131" s="126"/>
      <c r="G131" s="126"/>
      <c r="H131" s="126"/>
      <c r="I131" s="126"/>
      <c r="J131" s="126"/>
      <c r="K131" s="26"/>
      <c r="L131" s="26"/>
      <c r="M131" s="26"/>
      <c r="N131" s="26"/>
      <c r="O131" s="26"/>
      <c r="P131" s="26"/>
      <c r="Q131" s="26"/>
      <c r="R131" s="26"/>
      <c r="S131" s="26"/>
      <c r="T131" s="26"/>
    </row>
    <row r="132" spans="1:54" s="11" customFormat="1" ht="29.25" customHeight="1" x14ac:dyDescent="0.2">
      <c r="A132" s="112"/>
      <c r="B132" s="113"/>
      <c r="C132" s="143" t="s">
        <v>107</v>
      </c>
      <c r="D132" s="144" t="s">
        <v>58</v>
      </c>
      <c r="E132" s="144" t="s">
        <v>54</v>
      </c>
      <c r="F132" s="144" t="s">
        <v>55</v>
      </c>
      <c r="G132" s="144" t="s">
        <v>108</v>
      </c>
      <c r="H132" s="144" t="s">
        <v>109</v>
      </c>
      <c r="I132" s="144" t="s">
        <v>110</v>
      </c>
      <c r="J132" s="145" t="s">
        <v>91</v>
      </c>
      <c r="K132" s="114" t="s">
        <v>111</v>
      </c>
      <c r="L132" s="112"/>
      <c r="M132" s="112"/>
      <c r="N132" s="112"/>
      <c r="O132" s="112"/>
      <c r="P132" s="112"/>
      <c r="Q132" s="112"/>
      <c r="R132" s="112"/>
      <c r="S132" s="112"/>
      <c r="T132" s="112"/>
    </row>
    <row r="133" spans="1:54" s="2" customFormat="1" ht="22.9" customHeight="1" x14ac:dyDescent="0.25">
      <c r="A133" s="26"/>
      <c r="B133" s="27"/>
      <c r="C133" s="125" t="s">
        <v>92</v>
      </c>
      <c r="D133" s="126"/>
      <c r="E133" s="126"/>
      <c r="F133" s="126"/>
      <c r="G133" s="126"/>
      <c r="H133" s="126"/>
      <c r="I133" s="126"/>
      <c r="J133" s="146"/>
      <c r="K133" s="26"/>
      <c r="L133" s="26"/>
      <c r="M133" s="26"/>
      <c r="N133" s="26"/>
      <c r="O133" s="26"/>
      <c r="P133" s="26"/>
      <c r="Q133" s="26"/>
      <c r="R133" s="26"/>
      <c r="S133" s="26"/>
      <c r="T133" s="26"/>
      <c r="AI133" s="14" t="s">
        <v>72</v>
      </c>
      <c r="AJ133" s="14" t="s">
        <v>93</v>
      </c>
      <c r="AZ133" s="115">
        <f>AZ134+AZ168</f>
        <v>0</v>
      </c>
    </row>
    <row r="134" spans="1:54" s="12" customFormat="1" ht="25.9" customHeight="1" x14ac:dyDescent="0.2">
      <c r="B134" s="116"/>
      <c r="C134" s="147"/>
      <c r="D134" s="148" t="s">
        <v>72</v>
      </c>
      <c r="E134" s="149" t="s">
        <v>112</v>
      </c>
      <c r="F134" s="149" t="s">
        <v>113</v>
      </c>
      <c r="G134" s="147"/>
      <c r="H134" s="147"/>
      <c r="I134" s="147"/>
      <c r="J134" s="150"/>
      <c r="AG134" s="117" t="s">
        <v>77</v>
      </c>
      <c r="AI134" s="118" t="s">
        <v>72</v>
      </c>
      <c r="AJ134" s="118" t="s">
        <v>73</v>
      </c>
      <c r="AN134" s="117" t="s">
        <v>114</v>
      </c>
      <c r="AZ134" s="119">
        <f>AZ135+AZ141+AZ143+AZ153+AZ166</f>
        <v>0</v>
      </c>
    </row>
    <row r="135" spans="1:54" s="12" customFormat="1" ht="22.9" customHeight="1" x14ac:dyDescent="0.2">
      <c r="B135" s="116"/>
      <c r="C135" s="147"/>
      <c r="D135" s="148" t="s">
        <v>72</v>
      </c>
      <c r="E135" s="151" t="s">
        <v>115</v>
      </c>
      <c r="F135" s="151" t="s">
        <v>116</v>
      </c>
      <c r="G135" s="147"/>
      <c r="H135" s="147"/>
      <c r="I135" s="147"/>
      <c r="J135" s="152"/>
      <c r="AG135" s="117" t="s">
        <v>77</v>
      </c>
      <c r="AI135" s="118" t="s">
        <v>72</v>
      </c>
      <c r="AJ135" s="118" t="s">
        <v>77</v>
      </c>
      <c r="AN135" s="117" t="s">
        <v>114</v>
      </c>
      <c r="AZ135" s="119">
        <f>SUM(AZ136:AZ140)</f>
        <v>0</v>
      </c>
    </row>
    <row r="136" spans="1:54" s="2" customFormat="1" ht="30" customHeight="1" x14ac:dyDescent="0.2">
      <c r="A136" s="26"/>
      <c r="B136" s="120"/>
      <c r="C136" s="153" t="s">
        <v>77</v>
      </c>
      <c r="D136" s="153" t="s">
        <v>117</v>
      </c>
      <c r="E136" s="154" t="s">
        <v>118</v>
      </c>
      <c r="F136" s="155" t="s">
        <v>119</v>
      </c>
      <c r="G136" s="156" t="s">
        <v>120</v>
      </c>
      <c r="H136" s="157">
        <v>4.3999999999999997E-2</v>
      </c>
      <c r="I136" s="158"/>
      <c r="J136" s="158"/>
      <c r="K136" s="121"/>
      <c r="L136" s="26"/>
      <c r="M136" s="26"/>
      <c r="N136" s="26"/>
      <c r="O136" s="26"/>
      <c r="P136" s="26"/>
      <c r="Q136" s="26"/>
      <c r="R136" s="26"/>
      <c r="S136" s="26"/>
      <c r="T136" s="26"/>
      <c r="AG136" s="122" t="s">
        <v>121</v>
      </c>
      <c r="AI136" s="122" t="s">
        <v>117</v>
      </c>
      <c r="AJ136" s="122" t="s">
        <v>85</v>
      </c>
      <c r="AN136" s="14" t="s">
        <v>114</v>
      </c>
      <c r="AT136" s="123" t="e">
        <f>IF(#REF!="základná",J136,0)</f>
        <v>#REF!</v>
      </c>
      <c r="AU136" s="123" t="e">
        <f>IF(#REF!="znížená",J136,0)</f>
        <v>#REF!</v>
      </c>
      <c r="AV136" s="123" t="e">
        <f>IF(#REF!="zákl. prenesená",J136,0)</f>
        <v>#REF!</v>
      </c>
      <c r="AW136" s="123" t="e">
        <f>IF(#REF!="zníž. prenesená",J136,0)</f>
        <v>#REF!</v>
      </c>
      <c r="AX136" s="123" t="e">
        <f>IF(#REF!="nulová",J136,0)</f>
        <v>#REF!</v>
      </c>
      <c r="AY136" s="14" t="s">
        <v>85</v>
      </c>
      <c r="AZ136" s="123">
        <f>ROUND(I136*H136,2)</f>
        <v>0</v>
      </c>
      <c r="BA136" s="14" t="s">
        <v>121</v>
      </c>
      <c r="BB136" s="122" t="s">
        <v>122</v>
      </c>
    </row>
    <row r="137" spans="1:54" s="2" customFormat="1" ht="19.899999999999999" customHeight="1" x14ac:dyDescent="0.2">
      <c r="A137" s="26"/>
      <c r="B137" s="120"/>
      <c r="C137" s="153" t="s">
        <v>85</v>
      </c>
      <c r="D137" s="153" t="s">
        <v>117</v>
      </c>
      <c r="E137" s="154" t="s">
        <v>123</v>
      </c>
      <c r="F137" s="155" t="s">
        <v>124</v>
      </c>
      <c r="G137" s="156" t="s">
        <v>125</v>
      </c>
      <c r="H137" s="157">
        <v>0.4</v>
      </c>
      <c r="I137" s="158"/>
      <c r="J137" s="158"/>
      <c r="K137" s="121"/>
      <c r="L137" s="26"/>
      <c r="M137" s="26"/>
      <c r="N137" s="26"/>
      <c r="O137" s="26"/>
      <c r="P137" s="26"/>
      <c r="Q137" s="26"/>
      <c r="R137" s="26"/>
      <c r="S137" s="26"/>
      <c r="T137" s="26"/>
      <c r="AG137" s="122" t="s">
        <v>121</v>
      </c>
      <c r="AI137" s="122" t="s">
        <v>117</v>
      </c>
      <c r="AJ137" s="122" t="s">
        <v>85</v>
      </c>
      <c r="AN137" s="14" t="s">
        <v>114</v>
      </c>
      <c r="AT137" s="123" t="e">
        <f>IF(#REF!="základná",J137,0)</f>
        <v>#REF!</v>
      </c>
      <c r="AU137" s="123" t="e">
        <f>IF(#REF!="znížená",J137,0)</f>
        <v>#REF!</v>
      </c>
      <c r="AV137" s="123" t="e">
        <f>IF(#REF!="zákl. prenesená",J137,0)</f>
        <v>#REF!</v>
      </c>
      <c r="AW137" s="123" t="e">
        <f>IF(#REF!="zníž. prenesená",J137,0)</f>
        <v>#REF!</v>
      </c>
      <c r="AX137" s="123" t="e">
        <f>IF(#REF!="nulová",J137,0)</f>
        <v>#REF!</v>
      </c>
      <c r="AY137" s="14" t="s">
        <v>85</v>
      </c>
      <c r="AZ137" s="123">
        <f>ROUND(I137*H137,2)</f>
        <v>0</v>
      </c>
      <c r="BA137" s="14" t="s">
        <v>121</v>
      </c>
      <c r="BB137" s="122" t="s">
        <v>126</v>
      </c>
    </row>
    <row r="138" spans="1:54" s="2" customFormat="1" ht="19.899999999999999" customHeight="1" x14ac:dyDescent="0.2">
      <c r="A138" s="26"/>
      <c r="B138" s="120"/>
      <c r="C138" s="153" t="s">
        <v>115</v>
      </c>
      <c r="D138" s="153" t="s">
        <v>117</v>
      </c>
      <c r="E138" s="154" t="s">
        <v>127</v>
      </c>
      <c r="F138" s="155" t="s">
        <v>128</v>
      </c>
      <c r="G138" s="156" t="s">
        <v>125</v>
      </c>
      <c r="H138" s="157">
        <v>0.4</v>
      </c>
      <c r="I138" s="158"/>
      <c r="J138" s="158"/>
      <c r="K138" s="121"/>
      <c r="L138" s="26"/>
      <c r="M138" s="26"/>
      <c r="N138" s="26"/>
      <c r="O138" s="26"/>
      <c r="P138" s="26"/>
      <c r="Q138" s="26"/>
      <c r="R138" s="26"/>
      <c r="S138" s="26"/>
      <c r="T138" s="26"/>
      <c r="AG138" s="122" t="s">
        <v>121</v>
      </c>
      <c r="AI138" s="122" t="s">
        <v>117</v>
      </c>
      <c r="AJ138" s="122" t="s">
        <v>85</v>
      </c>
      <c r="AN138" s="14" t="s">
        <v>114</v>
      </c>
      <c r="AT138" s="123" t="e">
        <f>IF(#REF!="základná",J138,0)</f>
        <v>#REF!</v>
      </c>
      <c r="AU138" s="123" t="e">
        <f>IF(#REF!="znížená",J138,0)</f>
        <v>#REF!</v>
      </c>
      <c r="AV138" s="123" t="e">
        <f>IF(#REF!="zákl. prenesená",J138,0)</f>
        <v>#REF!</v>
      </c>
      <c r="AW138" s="123" t="e">
        <f>IF(#REF!="zníž. prenesená",J138,0)</f>
        <v>#REF!</v>
      </c>
      <c r="AX138" s="123" t="e">
        <f>IF(#REF!="nulová",J138,0)</f>
        <v>#REF!</v>
      </c>
      <c r="AY138" s="14" t="s">
        <v>85</v>
      </c>
      <c r="AZ138" s="123">
        <f>ROUND(I138*H138,2)</f>
        <v>0</v>
      </c>
      <c r="BA138" s="14" t="s">
        <v>121</v>
      </c>
      <c r="BB138" s="122" t="s">
        <v>129</v>
      </c>
    </row>
    <row r="139" spans="1:54" s="2" customFormat="1" ht="22.15" customHeight="1" x14ac:dyDescent="0.2">
      <c r="A139" s="26"/>
      <c r="B139" s="120"/>
      <c r="C139" s="153" t="s">
        <v>121</v>
      </c>
      <c r="D139" s="153" t="s">
        <v>117</v>
      </c>
      <c r="E139" s="154" t="s">
        <v>130</v>
      </c>
      <c r="F139" s="155" t="s">
        <v>131</v>
      </c>
      <c r="G139" s="156" t="s">
        <v>120</v>
      </c>
      <c r="H139" s="157">
        <v>3.0000000000000001E-3</v>
      </c>
      <c r="I139" s="158"/>
      <c r="J139" s="158"/>
      <c r="K139" s="121"/>
      <c r="L139" s="26"/>
      <c r="M139" s="26"/>
      <c r="N139" s="26"/>
      <c r="O139" s="26"/>
      <c r="P139" s="26"/>
      <c r="Q139" s="26"/>
      <c r="R139" s="26"/>
      <c r="S139" s="26"/>
      <c r="T139" s="26"/>
      <c r="AG139" s="122" t="s">
        <v>121</v>
      </c>
      <c r="AI139" s="122" t="s">
        <v>117</v>
      </c>
      <c r="AJ139" s="122" t="s">
        <v>85</v>
      </c>
      <c r="AN139" s="14" t="s">
        <v>114</v>
      </c>
      <c r="AT139" s="123" t="e">
        <f>IF(#REF!="základná",J139,0)</f>
        <v>#REF!</v>
      </c>
      <c r="AU139" s="123" t="e">
        <f>IF(#REF!="znížená",J139,0)</f>
        <v>#REF!</v>
      </c>
      <c r="AV139" s="123" t="e">
        <f>IF(#REF!="zákl. prenesená",J139,0)</f>
        <v>#REF!</v>
      </c>
      <c r="AW139" s="123" t="e">
        <f>IF(#REF!="zníž. prenesená",J139,0)</f>
        <v>#REF!</v>
      </c>
      <c r="AX139" s="123" t="e">
        <f>IF(#REF!="nulová",J139,0)</f>
        <v>#REF!</v>
      </c>
      <c r="AY139" s="14" t="s">
        <v>85</v>
      </c>
      <c r="AZ139" s="123">
        <f>ROUND(I139*H139,2)</f>
        <v>0</v>
      </c>
      <c r="BA139" s="14" t="s">
        <v>121</v>
      </c>
      <c r="BB139" s="122" t="s">
        <v>132</v>
      </c>
    </row>
    <row r="140" spans="1:54" s="2" customFormat="1" ht="14.45" customHeight="1" x14ac:dyDescent="0.2">
      <c r="A140" s="26"/>
      <c r="B140" s="120"/>
      <c r="C140" s="153" t="s">
        <v>133</v>
      </c>
      <c r="D140" s="153" t="s">
        <v>117</v>
      </c>
      <c r="E140" s="154" t="s">
        <v>134</v>
      </c>
      <c r="F140" s="155" t="s">
        <v>135</v>
      </c>
      <c r="G140" s="156" t="s">
        <v>136</v>
      </c>
      <c r="H140" s="157">
        <v>0.02</v>
      </c>
      <c r="I140" s="158"/>
      <c r="J140" s="158"/>
      <c r="K140" s="121"/>
      <c r="L140" s="26"/>
      <c r="M140" s="26"/>
      <c r="N140" s="26"/>
      <c r="O140" s="26"/>
      <c r="P140" s="26"/>
      <c r="Q140" s="26"/>
      <c r="R140" s="26"/>
      <c r="S140" s="26"/>
      <c r="T140" s="26"/>
      <c r="AG140" s="122" t="s">
        <v>121</v>
      </c>
      <c r="AI140" s="122" t="s">
        <v>117</v>
      </c>
      <c r="AJ140" s="122" t="s">
        <v>85</v>
      </c>
      <c r="AN140" s="14" t="s">
        <v>114</v>
      </c>
      <c r="AT140" s="123" t="e">
        <f>IF(#REF!="základná",J140,0)</f>
        <v>#REF!</v>
      </c>
      <c r="AU140" s="123" t="e">
        <f>IF(#REF!="znížená",J140,0)</f>
        <v>#REF!</v>
      </c>
      <c r="AV140" s="123" t="e">
        <f>IF(#REF!="zákl. prenesená",J140,0)</f>
        <v>#REF!</v>
      </c>
      <c r="AW140" s="123" t="e">
        <f>IF(#REF!="zníž. prenesená",J140,0)</f>
        <v>#REF!</v>
      </c>
      <c r="AX140" s="123" t="e">
        <f>IF(#REF!="nulová",J140,0)</f>
        <v>#REF!</v>
      </c>
      <c r="AY140" s="14" t="s">
        <v>85</v>
      </c>
      <c r="AZ140" s="123">
        <f>ROUND(I140*H140,2)</f>
        <v>0</v>
      </c>
      <c r="BA140" s="14" t="s">
        <v>121</v>
      </c>
      <c r="BB140" s="122" t="s">
        <v>137</v>
      </c>
    </row>
    <row r="141" spans="1:54" s="12" customFormat="1" ht="22.9" customHeight="1" x14ac:dyDescent="0.2">
      <c r="B141" s="116"/>
      <c r="C141" s="147"/>
      <c r="D141" s="148" t="s">
        <v>72</v>
      </c>
      <c r="E141" s="151" t="s">
        <v>121</v>
      </c>
      <c r="F141" s="151" t="s">
        <v>138</v>
      </c>
      <c r="G141" s="147"/>
      <c r="H141" s="147"/>
      <c r="I141" s="147"/>
      <c r="J141" s="152"/>
      <c r="AG141" s="117" t="s">
        <v>77</v>
      </c>
      <c r="AI141" s="118" t="s">
        <v>72</v>
      </c>
      <c r="AJ141" s="118" t="s">
        <v>77</v>
      </c>
      <c r="AN141" s="117" t="s">
        <v>114</v>
      </c>
      <c r="AZ141" s="119">
        <f>AZ142</f>
        <v>0</v>
      </c>
    </row>
    <row r="142" spans="1:54" s="2" customFormat="1" ht="22.15" customHeight="1" x14ac:dyDescent="0.2">
      <c r="A142" s="26"/>
      <c r="B142" s="120"/>
      <c r="C142" s="153" t="s">
        <v>139</v>
      </c>
      <c r="D142" s="153" t="s">
        <v>117</v>
      </c>
      <c r="E142" s="154" t="s">
        <v>140</v>
      </c>
      <c r="F142" s="155" t="s">
        <v>141</v>
      </c>
      <c r="G142" s="156" t="s">
        <v>142</v>
      </c>
      <c r="H142" s="157">
        <v>8</v>
      </c>
      <c r="I142" s="158"/>
      <c r="J142" s="158"/>
      <c r="K142" s="121"/>
      <c r="L142" s="26"/>
      <c r="M142" s="26"/>
      <c r="N142" s="26"/>
      <c r="O142" s="26"/>
      <c r="P142" s="26"/>
      <c r="Q142" s="26"/>
      <c r="R142" s="26"/>
      <c r="S142" s="26"/>
      <c r="T142" s="26"/>
      <c r="AG142" s="122" t="s">
        <v>121</v>
      </c>
      <c r="AI142" s="122" t="s">
        <v>117</v>
      </c>
      <c r="AJ142" s="122" t="s">
        <v>85</v>
      </c>
      <c r="AN142" s="14" t="s">
        <v>114</v>
      </c>
      <c r="AT142" s="123" t="e">
        <f>IF(#REF!="základná",J142,0)</f>
        <v>#REF!</v>
      </c>
      <c r="AU142" s="123" t="e">
        <f>IF(#REF!="znížená",J142,0)</f>
        <v>#REF!</v>
      </c>
      <c r="AV142" s="123" t="e">
        <f>IF(#REF!="zákl. prenesená",J142,0)</f>
        <v>#REF!</v>
      </c>
      <c r="AW142" s="123" t="e">
        <f>IF(#REF!="zníž. prenesená",J142,0)</f>
        <v>#REF!</v>
      </c>
      <c r="AX142" s="123" t="e">
        <f>IF(#REF!="nulová",J142,0)</f>
        <v>#REF!</v>
      </c>
      <c r="AY142" s="14" t="s">
        <v>85</v>
      </c>
      <c r="AZ142" s="123">
        <f>ROUND(I142*H142,2)</f>
        <v>0</v>
      </c>
      <c r="BA142" s="14" t="s">
        <v>121</v>
      </c>
      <c r="BB142" s="122" t="s">
        <v>143</v>
      </c>
    </row>
    <row r="143" spans="1:54" s="12" customFormat="1" ht="22.9" customHeight="1" x14ac:dyDescent="0.2">
      <c r="B143" s="116"/>
      <c r="C143" s="147"/>
      <c r="D143" s="148" t="s">
        <v>72</v>
      </c>
      <c r="E143" s="151" t="s">
        <v>139</v>
      </c>
      <c r="F143" s="151" t="s">
        <v>144</v>
      </c>
      <c r="G143" s="147"/>
      <c r="H143" s="147"/>
      <c r="I143" s="147"/>
      <c r="J143" s="152"/>
      <c r="AG143" s="117" t="s">
        <v>77</v>
      </c>
      <c r="AI143" s="118" t="s">
        <v>72</v>
      </c>
      <c r="AJ143" s="118" t="s">
        <v>77</v>
      </c>
      <c r="AN143" s="117" t="s">
        <v>114</v>
      </c>
      <c r="AZ143" s="119">
        <f>SUM(AZ144:AZ152)</f>
        <v>0</v>
      </c>
    </row>
    <row r="144" spans="1:54" s="2" customFormat="1" ht="22.15" customHeight="1" x14ac:dyDescent="0.2">
      <c r="A144" s="26"/>
      <c r="B144" s="120"/>
      <c r="C144" s="153" t="s">
        <v>145</v>
      </c>
      <c r="D144" s="153" t="s">
        <v>117</v>
      </c>
      <c r="E144" s="154" t="s">
        <v>146</v>
      </c>
      <c r="F144" s="155" t="s">
        <v>147</v>
      </c>
      <c r="G144" s="156" t="s">
        <v>148</v>
      </c>
      <c r="H144" s="157">
        <v>7.944</v>
      </c>
      <c r="I144" s="158"/>
      <c r="J144" s="158"/>
      <c r="K144" s="121"/>
      <c r="L144" s="26"/>
      <c r="M144" s="26"/>
      <c r="N144" s="26"/>
      <c r="O144" s="26"/>
      <c r="P144" s="26"/>
      <c r="Q144" s="26"/>
      <c r="R144" s="26"/>
      <c r="S144" s="26"/>
      <c r="T144" s="26"/>
      <c r="AG144" s="122" t="s">
        <v>121</v>
      </c>
      <c r="AI144" s="122" t="s">
        <v>117</v>
      </c>
      <c r="AJ144" s="122" t="s">
        <v>85</v>
      </c>
      <c r="AN144" s="14" t="s">
        <v>114</v>
      </c>
      <c r="AT144" s="123" t="e">
        <f>IF(#REF!="základná",J144,0)</f>
        <v>#REF!</v>
      </c>
      <c r="AU144" s="123" t="e">
        <f>IF(#REF!="znížená",J144,0)</f>
        <v>#REF!</v>
      </c>
      <c r="AV144" s="123" t="e">
        <f>IF(#REF!="zákl. prenesená",J144,0)</f>
        <v>#REF!</v>
      </c>
      <c r="AW144" s="123" t="e">
        <f>IF(#REF!="zníž. prenesená",J144,0)</f>
        <v>#REF!</v>
      </c>
      <c r="AX144" s="123" t="e">
        <f>IF(#REF!="nulová",J144,0)</f>
        <v>#REF!</v>
      </c>
      <c r="AY144" s="14" t="s">
        <v>85</v>
      </c>
      <c r="AZ144" s="123">
        <f t="shared" ref="AZ144:AZ152" si="0">ROUND(I144*H144,2)</f>
        <v>0</v>
      </c>
      <c r="BA144" s="14" t="s">
        <v>121</v>
      </c>
      <c r="BB144" s="122" t="s">
        <v>149</v>
      </c>
    </row>
    <row r="145" spans="1:54" s="2" customFormat="1" ht="34.9" customHeight="1" x14ac:dyDescent="0.2">
      <c r="A145" s="26"/>
      <c r="B145" s="120"/>
      <c r="C145" s="153" t="s">
        <v>150</v>
      </c>
      <c r="D145" s="153" t="s">
        <v>117</v>
      </c>
      <c r="E145" s="154" t="s">
        <v>151</v>
      </c>
      <c r="F145" s="155" t="s">
        <v>152</v>
      </c>
      <c r="G145" s="156" t="s">
        <v>148</v>
      </c>
      <c r="H145" s="157">
        <v>7.944</v>
      </c>
      <c r="I145" s="158"/>
      <c r="J145" s="158"/>
      <c r="K145" s="121"/>
      <c r="L145" s="26"/>
      <c r="M145" s="26"/>
      <c r="N145" s="26"/>
      <c r="O145" s="26"/>
      <c r="P145" s="26"/>
      <c r="Q145" s="26"/>
      <c r="R145" s="26"/>
      <c r="S145" s="26"/>
      <c r="T145" s="26"/>
      <c r="AG145" s="122" t="s">
        <v>121</v>
      </c>
      <c r="AI145" s="122" t="s">
        <v>117</v>
      </c>
      <c r="AJ145" s="122" t="s">
        <v>85</v>
      </c>
      <c r="AN145" s="14" t="s">
        <v>114</v>
      </c>
      <c r="AT145" s="123" t="e">
        <f>IF(#REF!="základná",J145,0)</f>
        <v>#REF!</v>
      </c>
      <c r="AU145" s="123" t="e">
        <f>IF(#REF!="znížená",J145,0)</f>
        <v>#REF!</v>
      </c>
      <c r="AV145" s="123" t="e">
        <f>IF(#REF!="zákl. prenesená",J145,0)</f>
        <v>#REF!</v>
      </c>
      <c r="AW145" s="123" t="e">
        <f>IF(#REF!="zníž. prenesená",J145,0)</f>
        <v>#REF!</v>
      </c>
      <c r="AX145" s="123" t="e">
        <f>IF(#REF!="nulová",J145,0)</f>
        <v>#REF!</v>
      </c>
      <c r="AY145" s="14" t="s">
        <v>85</v>
      </c>
      <c r="AZ145" s="123">
        <f t="shared" si="0"/>
        <v>0</v>
      </c>
      <c r="BA145" s="14" t="s">
        <v>121</v>
      </c>
      <c r="BB145" s="122" t="s">
        <v>153</v>
      </c>
    </row>
    <row r="146" spans="1:54" s="2" customFormat="1" ht="22.15" customHeight="1" x14ac:dyDescent="0.2">
      <c r="A146" s="26"/>
      <c r="B146" s="120"/>
      <c r="C146" s="153" t="s">
        <v>154</v>
      </c>
      <c r="D146" s="153" t="s">
        <v>117</v>
      </c>
      <c r="E146" s="154" t="s">
        <v>155</v>
      </c>
      <c r="F146" s="155" t="s">
        <v>156</v>
      </c>
      <c r="G146" s="156" t="s">
        <v>148</v>
      </c>
      <c r="H146" s="157">
        <v>7.944</v>
      </c>
      <c r="I146" s="158"/>
      <c r="J146" s="158"/>
      <c r="K146" s="121"/>
      <c r="L146" s="26"/>
      <c r="M146" s="26"/>
      <c r="N146" s="26"/>
      <c r="O146" s="26"/>
      <c r="P146" s="26"/>
      <c r="Q146" s="26"/>
      <c r="R146" s="26"/>
      <c r="S146" s="26"/>
      <c r="T146" s="26"/>
      <c r="AG146" s="122" t="s">
        <v>121</v>
      </c>
      <c r="AI146" s="122" t="s">
        <v>117</v>
      </c>
      <c r="AJ146" s="122" t="s">
        <v>85</v>
      </c>
      <c r="AN146" s="14" t="s">
        <v>114</v>
      </c>
      <c r="AT146" s="123" t="e">
        <f>IF(#REF!="základná",J146,0)</f>
        <v>#REF!</v>
      </c>
      <c r="AU146" s="123" t="e">
        <f>IF(#REF!="znížená",J146,0)</f>
        <v>#REF!</v>
      </c>
      <c r="AV146" s="123" t="e">
        <f>IF(#REF!="zákl. prenesená",J146,0)</f>
        <v>#REF!</v>
      </c>
      <c r="AW146" s="123" t="e">
        <f>IF(#REF!="zníž. prenesená",J146,0)</f>
        <v>#REF!</v>
      </c>
      <c r="AX146" s="123" t="e">
        <f>IF(#REF!="nulová",J146,0)</f>
        <v>#REF!</v>
      </c>
      <c r="AY146" s="14" t="s">
        <v>85</v>
      </c>
      <c r="AZ146" s="123">
        <f t="shared" si="0"/>
        <v>0</v>
      </c>
      <c r="BA146" s="14" t="s">
        <v>121</v>
      </c>
      <c r="BB146" s="122" t="s">
        <v>157</v>
      </c>
    </row>
    <row r="147" spans="1:54" s="2" customFormat="1" ht="22.15" customHeight="1" x14ac:dyDescent="0.2">
      <c r="A147" s="26"/>
      <c r="B147" s="120"/>
      <c r="C147" s="153" t="s">
        <v>158</v>
      </c>
      <c r="D147" s="153" t="s">
        <v>117</v>
      </c>
      <c r="E147" s="154" t="s">
        <v>159</v>
      </c>
      <c r="F147" s="155" t="s">
        <v>160</v>
      </c>
      <c r="G147" s="156" t="s">
        <v>148</v>
      </c>
      <c r="H147" s="157">
        <v>7.944</v>
      </c>
      <c r="I147" s="158"/>
      <c r="J147" s="158"/>
      <c r="K147" s="121"/>
      <c r="L147" s="26"/>
      <c r="M147" s="26"/>
      <c r="N147" s="26"/>
      <c r="O147" s="26"/>
      <c r="P147" s="26"/>
      <c r="Q147" s="26"/>
      <c r="R147" s="26"/>
      <c r="S147" s="26"/>
      <c r="T147" s="26"/>
      <c r="AG147" s="122" t="s">
        <v>121</v>
      </c>
      <c r="AI147" s="122" t="s">
        <v>117</v>
      </c>
      <c r="AJ147" s="122" t="s">
        <v>85</v>
      </c>
      <c r="AN147" s="14" t="s">
        <v>114</v>
      </c>
      <c r="AT147" s="123" t="e">
        <f>IF(#REF!="základná",J147,0)</f>
        <v>#REF!</v>
      </c>
      <c r="AU147" s="123" t="e">
        <f>IF(#REF!="znížená",J147,0)</f>
        <v>#REF!</v>
      </c>
      <c r="AV147" s="123" t="e">
        <f>IF(#REF!="zákl. prenesená",J147,0)</f>
        <v>#REF!</v>
      </c>
      <c r="AW147" s="123" t="e">
        <f>IF(#REF!="zníž. prenesená",J147,0)</f>
        <v>#REF!</v>
      </c>
      <c r="AX147" s="123" t="e">
        <f>IF(#REF!="nulová",J147,0)</f>
        <v>#REF!</v>
      </c>
      <c r="AY147" s="14" t="s">
        <v>85</v>
      </c>
      <c r="AZ147" s="123">
        <f t="shared" si="0"/>
        <v>0</v>
      </c>
      <c r="BA147" s="14" t="s">
        <v>121</v>
      </c>
      <c r="BB147" s="122" t="s">
        <v>161</v>
      </c>
    </row>
    <row r="148" spans="1:54" s="2" customFormat="1" ht="14.45" customHeight="1" x14ac:dyDescent="0.2">
      <c r="A148" s="26"/>
      <c r="B148" s="120"/>
      <c r="C148" s="153" t="s">
        <v>162</v>
      </c>
      <c r="D148" s="153" t="s">
        <v>117</v>
      </c>
      <c r="E148" s="154" t="s">
        <v>163</v>
      </c>
      <c r="F148" s="155" t="s">
        <v>164</v>
      </c>
      <c r="G148" s="156" t="s">
        <v>148</v>
      </c>
      <c r="H148" s="157">
        <v>1.4590000000000001</v>
      </c>
      <c r="I148" s="158"/>
      <c r="J148" s="158"/>
      <c r="K148" s="121"/>
      <c r="L148" s="26"/>
      <c r="M148" s="26"/>
      <c r="N148" s="26"/>
      <c r="O148" s="26"/>
      <c r="P148" s="26"/>
      <c r="Q148" s="26"/>
      <c r="R148" s="26"/>
      <c r="S148" s="26"/>
      <c r="T148" s="26"/>
      <c r="AG148" s="122" t="s">
        <v>121</v>
      </c>
      <c r="AI148" s="122" t="s">
        <v>117</v>
      </c>
      <c r="AJ148" s="122" t="s">
        <v>85</v>
      </c>
      <c r="AN148" s="14" t="s">
        <v>114</v>
      </c>
      <c r="AT148" s="123" t="e">
        <f>IF(#REF!="základná",J148,0)</f>
        <v>#REF!</v>
      </c>
      <c r="AU148" s="123" t="e">
        <f>IF(#REF!="znížená",J148,0)</f>
        <v>#REF!</v>
      </c>
      <c r="AV148" s="123" t="e">
        <f>IF(#REF!="zákl. prenesená",J148,0)</f>
        <v>#REF!</v>
      </c>
      <c r="AW148" s="123" t="e">
        <f>IF(#REF!="zníž. prenesená",J148,0)</f>
        <v>#REF!</v>
      </c>
      <c r="AX148" s="123" t="e">
        <f>IF(#REF!="nulová",J148,0)</f>
        <v>#REF!</v>
      </c>
      <c r="AY148" s="14" t="s">
        <v>85</v>
      </c>
      <c r="AZ148" s="123">
        <f t="shared" si="0"/>
        <v>0</v>
      </c>
      <c r="BA148" s="14" t="s">
        <v>121</v>
      </c>
      <c r="BB148" s="122" t="s">
        <v>165</v>
      </c>
    </row>
    <row r="149" spans="1:54" s="2" customFormat="1" ht="34.9" customHeight="1" x14ac:dyDescent="0.2">
      <c r="A149" s="26"/>
      <c r="B149" s="120"/>
      <c r="C149" s="153" t="s">
        <v>166</v>
      </c>
      <c r="D149" s="153" t="s">
        <v>117</v>
      </c>
      <c r="E149" s="154" t="s">
        <v>167</v>
      </c>
      <c r="F149" s="155" t="s">
        <v>168</v>
      </c>
      <c r="G149" s="156" t="s">
        <v>148</v>
      </c>
      <c r="H149" s="157">
        <v>6.0119999999999996</v>
      </c>
      <c r="I149" s="158"/>
      <c r="J149" s="158"/>
      <c r="K149" s="121"/>
      <c r="L149" s="26"/>
      <c r="M149" s="26"/>
      <c r="N149" s="26"/>
      <c r="O149" s="26"/>
      <c r="P149" s="26"/>
      <c r="Q149" s="26"/>
      <c r="R149" s="26"/>
      <c r="S149" s="26"/>
      <c r="T149" s="26"/>
      <c r="AG149" s="122" t="s">
        <v>121</v>
      </c>
      <c r="AI149" s="122" t="s">
        <v>117</v>
      </c>
      <c r="AJ149" s="122" t="s">
        <v>85</v>
      </c>
      <c r="AN149" s="14" t="s">
        <v>114</v>
      </c>
      <c r="AT149" s="123" t="e">
        <f>IF(#REF!="základná",J149,0)</f>
        <v>#REF!</v>
      </c>
      <c r="AU149" s="123" t="e">
        <f>IF(#REF!="znížená",J149,0)</f>
        <v>#REF!</v>
      </c>
      <c r="AV149" s="123" t="e">
        <f>IF(#REF!="zákl. prenesená",J149,0)</f>
        <v>#REF!</v>
      </c>
      <c r="AW149" s="123" t="e">
        <f>IF(#REF!="zníž. prenesená",J149,0)</f>
        <v>#REF!</v>
      </c>
      <c r="AX149" s="123" t="e">
        <f>IF(#REF!="nulová",J149,0)</f>
        <v>#REF!</v>
      </c>
      <c r="AY149" s="14" t="s">
        <v>85</v>
      </c>
      <c r="AZ149" s="123">
        <f t="shared" si="0"/>
        <v>0</v>
      </c>
      <c r="BA149" s="14" t="s">
        <v>121</v>
      </c>
      <c r="BB149" s="122" t="s">
        <v>169</v>
      </c>
    </row>
    <row r="150" spans="1:54" s="2" customFormat="1" ht="22.15" customHeight="1" x14ac:dyDescent="0.2">
      <c r="A150" s="26"/>
      <c r="B150" s="120"/>
      <c r="C150" s="153" t="s">
        <v>170</v>
      </c>
      <c r="D150" s="153" t="s">
        <v>117</v>
      </c>
      <c r="E150" s="154" t="s">
        <v>171</v>
      </c>
      <c r="F150" s="155" t="s">
        <v>172</v>
      </c>
      <c r="G150" s="156" t="s">
        <v>148</v>
      </c>
      <c r="H150" s="157">
        <v>6.0119999999999996</v>
      </c>
      <c r="I150" s="158"/>
      <c r="J150" s="158"/>
      <c r="K150" s="121"/>
      <c r="L150" s="26"/>
      <c r="M150" s="26"/>
      <c r="N150" s="26"/>
      <c r="O150" s="26"/>
      <c r="P150" s="26"/>
      <c r="Q150" s="26"/>
      <c r="R150" s="26"/>
      <c r="S150" s="26"/>
      <c r="T150" s="26"/>
      <c r="AG150" s="122" t="s">
        <v>121</v>
      </c>
      <c r="AI150" s="122" t="s">
        <v>117</v>
      </c>
      <c r="AJ150" s="122" t="s">
        <v>85</v>
      </c>
      <c r="AN150" s="14" t="s">
        <v>114</v>
      </c>
      <c r="AT150" s="123" t="e">
        <f>IF(#REF!="základná",J150,0)</f>
        <v>#REF!</v>
      </c>
      <c r="AU150" s="123" t="e">
        <f>IF(#REF!="znížená",J150,0)</f>
        <v>#REF!</v>
      </c>
      <c r="AV150" s="123" t="e">
        <f>IF(#REF!="zákl. prenesená",J150,0)</f>
        <v>#REF!</v>
      </c>
      <c r="AW150" s="123" t="e">
        <f>IF(#REF!="zníž. prenesená",J150,0)</f>
        <v>#REF!</v>
      </c>
      <c r="AX150" s="123" t="e">
        <f>IF(#REF!="nulová",J150,0)</f>
        <v>#REF!</v>
      </c>
      <c r="AY150" s="14" t="s">
        <v>85</v>
      </c>
      <c r="AZ150" s="123">
        <f t="shared" si="0"/>
        <v>0</v>
      </c>
      <c r="BA150" s="14" t="s">
        <v>121</v>
      </c>
      <c r="BB150" s="122" t="s">
        <v>173</v>
      </c>
    </row>
    <row r="151" spans="1:54" s="2" customFormat="1" ht="22.15" customHeight="1" x14ac:dyDescent="0.2">
      <c r="A151" s="26"/>
      <c r="B151" s="120"/>
      <c r="C151" s="153" t="s">
        <v>174</v>
      </c>
      <c r="D151" s="153" t="s">
        <v>117</v>
      </c>
      <c r="E151" s="154" t="s">
        <v>175</v>
      </c>
      <c r="F151" s="155" t="s">
        <v>176</v>
      </c>
      <c r="G151" s="156" t="s">
        <v>148</v>
      </c>
      <c r="H151" s="157">
        <v>6.0119999999999996</v>
      </c>
      <c r="I151" s="158"/>
      <c r="J151" s="158"/>
      <c r="K151" s="121"/>
      <c r="L151" s="26"/>
      <c r="M151" s="26"/>
      <c r="N151" s="26"/>
      <c r="O151" s="26"/>
      <c r="P151" s="26"/>
      <c r="Q151" s="26"/>
      <c r="R151" s="26"/>
      <c r="S151" s="26"/>
      <c r="T151" s="26"/>
      <c r="AG151" s="122" t="s">
        <v>121</v>
      </c>
      <c r="AI151" s="122" t="s">
        <v>117</v>
      </c>
      <c r="AJ151" s="122" t="s">
        <v>85</v>
      </c>
      <c r="AN151" s="14" t="s">
        <v>114</v>
      </c>
      <c r="AT151" s="123" t="e">
        <f>IF(#REF!="základná",J151,0)</f>
        <v>#REF!</v>
      </c>
      <c r="AU151" s="123" t="e">
        <f>IF(#REF!="znížená",J151,0)</f>
        <v>#REF!</v>
      </c>
      <c r="AV151" s="123" t="e">
        <f>IF(#REF!="zákl. prenesená",J151,0)</f>
        <v>#REF!</v>
      </c>
      <c r="AW151" s="123" t="e">
        <f>IF(#REF!="zníž. prenesená",J151,0)</f>
        <v>#REF!</v>
      </c>
      <c r="AX151" s="123" t="e">
        <f>IF(#REF!="nulová",J151,0)</f>
        <v>#REF!</v>
      </c>
      <c r="AY151" s="14" t="s">
        <v>85</v>
      </c>
      <c r="AZ151" s="123">
        <f t="shared" si="0"/>
        <v>0</v>
      </c>
      <c r="BA151" s="14" t="s">
        <v>121</v>
      </c>
      <c r="BB151" s="122" t="s">
        <v>177</v>
      </c>
    </row>
    <row r="152" spans="1:54" s="2" customFormat="1" ht="22.15" customHeight="1" x14ac:dyDescent="0.2">
      <c r="A152" s="26"/>
      <c r="B152" s="120"/>
      <c r="C152" s="153" t="s">
        <v>178</v>
      </c>
      <c r="D152" s="153" t="s">
        <v>117</v>
      </c>
      <c r="E152" s="154" t="s">
        <v>179</v>
      </c>
      <c r="F152" s="155" t="s">
        <v>180</v>
      </c>
      <c r="G152" s="156" t="s">
        <v>148</v>
      </c>
      <c r="H152" s="157">
        <v>3.72</v>
      </c>
      <c r="I152" s="158"/>
      <c r="J152" s="158"/>
      <c r="K152" s="121"/>
      <c r="L152" s="26"/>
      <c r="M152" s="26"/>
      <c r="N152" s="26"/>
      <c r="O152" s="26"/>
      <c r="P152" s="26"/>
      <c r="Q152" s="26"/>
      <c r="R152" s="26"/>
      <c r="S152" s="26"/>
      <c r="T152" s="26"/>
      <c r="AG152" s="122" t="s">
        <v>121</v>
      </c>
      <c r="AI152" s="122" t="s">
        <v>117</v>
      </c>
      <c r="AJ152" s="122" t="s">
        <v>85</v>
      </c>
      <c r="AN152" s="14" t="s">
        <v>114</v>
      </c>
      <c r="AT152" s="123" t="e">
        <f>IF(#REF!="základná",J152,0)</f>
        <v>#REF!</v>
      </c>
      <c r="AU152" s="123" t="e">
        <f>IF(#REF!="znížená",J152,0)</f>
        <v>#REF!</v>
      </c>
      <c r="AV152" s="123" t="e">
        <f>IF(#REF!="zákl. prenesená",J152,0)</f>
        <v>#REF!</v>
      </c>
      <c r="AW152" s="123" t="e">
        <f>IF(#REF!="zníž. prenesená",J152,0)</f>
        <v>#REF!</v>
      </c>
      <c r="AX152" s="123" t="e">
        <f>IF(#REF!="nulová",J152,0)</f>
        <v>#REF!</v>
      </c>
      <c r="AY152" s="14" t="s">
        <v>85</v>
      </c>
      <c r="AZ152" s="123">
        <f t="shared" si="0"/>
        <v>0</v>
      </c>
      <c r="BA152" s="14" t="s">
        <v>121</v>
      </c>
      <c r="BB152" s="122" t="s">
        <v>181</v>
      </c>
    </row>
    <row r="153" spans="1:54" s="12" customFormat="1" ht="22.9" customHeight="1" x14ac:dyDescent="0.2">
      <c r="B153" s="116"/>
      <c r="C153" s="147"/>
      <c r="D153" s="148" t="s">
        <v>72</v>
      </c>
      <c r="E153" s="151" t="s">
        <v>154</v>
      </c>
      <c r="F153" s="151" t="s">
        <v>182</v>
      </c>
      <c r="G153" s="147"/>
      <c r="H153" s="147"/>
      <c r="I153" s="147"/>
      <c r="J153" s="152"/>
      <c r="AG153" s="117" t="s">
        <v>77</v>
      </c>
      <c r="AI153" s="118" t="s">
        <v>72</v>
      </c>
      <c r="AJ153" s="118" t="s">
        <v>77</v>
      </c>
      <c r="AN153" s="117" t="s">
        <v>114</v>
      </c>
      <c r="AZ153" s="119">
        <f>SUM(AZ154:AZ165)</f>
        <v>0</v>
      </c>
    </row>
    <row r="154" spans="1:54" s="2" customFormat="1" ht="14.45" customHeight="1" x14ac:dyDescent="0.2">
      <c r="A154" s="26"/>
      <c r="B154" s="120"/>
      <c r="C154" s="153" t="s">
        <v>183</v>
      </c>
      <c r="D154" s="153" t="s">
        <v>117</v>
      </c>
      <c r="E154" s="154" t="s">
        <v>184</v>
      </c>
      <c r="F154" s="155" t="s">
        <v>185</v>
      </c>
      <c r="G154" s="156" t="s">
        <v>148</v>
      </c>
      <c r="H154" s="157">
        <v>228.48</v>
      </c>
      <c r="I154" s="158"/>
      <c r="J154" s="158"/>
      <c r="K154" s="121"/>
      <c r="L154" s="26"/>
      <c r="M154" s="26"/>
      <c r="N154" s="26"/>
      <c r="O154" s="26"/>
      <c r="P154" s="26"/>
      <c r="Q154" s="26"/>
      <c r="R154" s="26"/>
      <c r="S154" s="26"/>
      <c r="T154" s="26"/>
      <c r="AG154" s="122" t="s">
        <v>121</v>
      </c>
      <c r="AI154" s="122" t="s">
        <v>117</v>
      </c>
      <c r="AJ154" s="122" t="s">
        <v>85</v>
      </c>
      <c r="AN154" s="14" t="s">
        <v>114</v>
      </c>
      <c r="AT154" s="123" t="e">
        <f>IF(#REF!="základná",J154,0)</f>
        <v>#REF!</v>
      </c>
      <c r="AU154" s="123" t="e">
        <f>IF(#REF!="znížená",J154,0)</f>
        <v>#REF!</v>
      </c>
      <c r="AV154" s="123" t="e">
        <f>IF(#REF!="zákl. prenesená",J154,0)</f>
        <v>#REF!</v>
      </c>
      <c r="AW154" s="123" t="e">
        <f>IF(#REF!="zníž. prenesená",J154,0)</f>
        <v>#REF!</v>
      </c>
      <c r="AX154" s="123" t="e">
        <f>IF(#REF!="nulová",J154,0)</f>
        <v>#REF!</v>
      </c>
      <c r="AY154" s="14" t="s">
        <v>85</v>
      </c>
      <c r="AZ154" s="123">
        <f t="shared" ref="AZ154:AZ165" si="1">ROUND(I154*H154,2)</f>
        <v>0</v>
      </c>
      <c r="BA154" s="14" t="s">
        <v>121</v>
      </c>
      <c r="BB154" s="122" t="s">
        <v>186</v>
      </c>
    </row>
    <row r="155" spans="1:54" s="2" customFormat="1" ht="22.15" customHeight="1" x14ac:dyDescent="0.2">
      <c r="A155" s="26"/>
      <c r="B155" s="120"/>
      <c r="C155" s="153" t="s">
        <v>187</v>
      </c>
      <c r="D155" s="153" t="s">
        <v>117</v>
      </c>
      <c r="E155" s="154" t="s">
        <v>188</v>
      </c>
      <c r="F155" s="155" t="s">
        <v>189</v>
      </c>
      <c r="G155" s="156" t="s">
        <v>148</v>
      </c>
      <c r="H155" s="157">
        <v>13.2</v>
      </c>
      <c r="I155" s="158"/>
      <c r="J155" s="158"/>
      <c r="K155" s="121"/>
      <c r="L155" s="26"/>
      <c r="M155" s="26"/>
      <c r="N155" s="26"/>
      <c r="O155" s="26"/>
      <c r="P155" s="26"/>
      <c r="Q155" s="26"/>
      <c r="R155" s="26"/>
      <c r="S155" s="26"/>
      <c r="T155" s="26"/>
      <c r="AG155" s="122" t="s">
        <v>121</v>
      </c>
      <c r="AI155" s="122" t="s">
        <v>117</v>
      </c>
      <c r="AJ155" s="122" t="s">
        <v>85</v>
      </c>
      <c r="AN155" s="14" t="s">
        <v>114</v>
      </c>
      <c r="AT155" s="123" t="e">
        <f>IF(#REF!="základná",J155,0)</f>
        <v>#REF!</v>
      </c>
      <c r="AU155" s="123" t="e">
        <f>IF(#REF!="znížená",J155,0)</f>
        <v>#REF!</v>
      </c>
      <c r="AV155" s="123" t="e">
        <f>IF(#REF!="zákl. prenesená",J155,0)</f>
        <v>#REF!</v>
      </c>
      <c r="AW155" s="123" t="e">
        <f>IF(#REF!="zníž. prenesená",J155,0)</f>
        <v>#REF!</v>
      </c>
      <c r="AX155" s="123" t="e">
        <f>IF(#REF!="nulová",J155,0)</f>
        <v>#REF!</v>
      </c>
      <c r="AY155" s="14" t="s">
        <v>85</v>
      </c>
      <c r="AZ155" s="123">
        <f t="shared" si="1"/>
        <v>0</v>
      </c>
      <c r="BA155" s="14" t="s">
        <v>121</v>
      </c>
      <c r="BB155" s="122" t="s">
        <v>190</v>
      </c>
    </row>
    <row r="156" spans="1:54" s="2" customFormat="1" ht="19.899999999999999" customHeight="1" x14ac:dyDescent="0.2">
      <c r="A156" s="26"/>
      <c r="B156" s="120"/>
      <c r="C156" s="153" t="s">
        <v>191</v>
      </c>
      <c r="D156" s="153" t="s">
        <v>117</v>
      </c>
      <c r="E156" s="154" t="s">
        <v>192</v>
      </c>
      <c r="F156" s="155" t="s">
        <v>193</v>
      </c>
      <c r="G156" s="156" t="s">
        <v>148</v>
      </c>
      <c r="H156" s="157">
        <v>228.45</v>
      </c>
      <c r="I156" s="158"/>
      <c r="J156" s="158"/>
      <c r="K156" s="121"/>
      <c r="L156" s="26"/>
      <c r="M156" s="26"/>
      <c r="N156" s="26"/>
      <c r="O156" s="26"/>
      <c r="P156" s="26"/>
      <c r="Q156" s="26"/>
      <c r="R156" s="26"/>
      <c r="S156" s="26"/>
      <c r="T156" s="26"/>
      <c r="AG156" s="122" t="s">
        <v>121</v>
      </c>
      <c r="AI156" s="122" t="s">
        <v>117</v>
      </c>
      <c r="AJ156" s="122" t="s">
        <v>85</v>
      </c>
      <c r="AN156" s="14" t="s">
        <v>114</v>
      </c>
      <c r="AT156" s="123" t="e">
        <f>IF(#REF!="základná",J156,0)</f>
        <v>#REF!</v>
      </c>
      <c r="AU156" s="123" t="e">
        <f>IF(#REF!="znížená",J156,0)</f>
        <v>#REF!</v>
      </c>
      <c r="AV156" s="123" t="e">
        <f>IF(#REF!="zákl. prenesená",J156,0)</f>
        <v>#REF!</v>
      </c>
      <c r="AW156" s="123" t="e">
        <f>IF(#REF!="zníž. prenesená",J156,0)</f>
        <v>#REF!</v>
      </c>
      <c r="AX156" s="123" t="e">
        <f>IF(#REF!="nulová",J156,0)</f>
        <v>#REF!</v>
      </c>
      <c r="AY156" s="14" t="s">
        <v>85</v>
      </c>
      <c r="AZ156" s="123">
        <f t="shared" si="1"/>
        <v>0</v>
      </c>
      <c r="BA156" s="14" t="s">
        <v>121</v>
      </c>
      <c r="BB156" s="122" t="s">
        <v>194</v>
      </c>
    </row>
    <row r="157" spans="1:54" s="2" customFormat="1" ht="22.15" customHeight="1" x14ac:dyDescent="0.2">
      <c r="A157" s="26"/>
      <c r="B157" s="120"/>
      <c r="C157" s="153" t="s">
        <v>195</v>
      </c>
      <c r="D157" s="153" t="s">
        <v>117</v>
      </c>
      <c r="E157" s="154" t="s">
        <v>196</v>
      </c>
      <c r="F157" s="155" t="s">
        <v>197</v>
      </c>
      <c r="G157" s="156" t="s">
        <v>125</v>
      </c>
      <c r="H157" s="157">
        <v>12.4</v>
      </c>
      <c r="I157" s="158"/>
      <c r="J157" s="158"/>
      <c r="K157" s="121"/>
      <c r="L157" s="26"/>
      <c r="M157" s="26"/>
      <c r="N157" s="26"/>
      <c r="O157" s="26"/>
      <c r="P157" s="26"/>
      <c r="Q157" s="26"/>
      <c r="R157" s="26"/>
      <c r="S157" s="26"/>
      <c r="T157" s="26"/>
      <c r="AG157" s="122" t="s">
        <v>121</v>
      </c>
      <c r="AI157" s="122" t="s">
        <v>117</v>
      </c>
      <c r="AJ157" s="122" t="s">
        <v>85</v>
      </c>
      <c r="AN157" s="14" t="s">
        <v>114</v>
      </c>
      <c r="AT157" s="123" t="e">
        <f>IF(#REF!="základná",J157,0)</f>
        <v>#REF!</v>
      </c>
      <c r="AU157" s="123" t="e">
        <f>IF(#REF!="znížená",J157,0)</f>
        <v>#REF!</v>
      </c>
      <c r="AV157" s="123" t="e">
        <f>IF(#REF!="zákl. prenesená",J157,0)</f>
        <v>#REF!</v>
      </c>
      <c r="AW157" s="123" t="e">
        <f>IF(#REF!="zníž. prenesená",J157,0)</f>
        <v>#REF!</v>
      </c>
      <c r="AX157" s="123" t="e">
        <f>IF(#REF!="nulová",J157,0)</f>
        <v>#REF!</v>
      </c>
      <c r="AY157" s="14" t="s">
        <v>85</v>
      </c>
      <c r="AZ157" s="123">
        <f t="shared" si="1"/>
        <v>0</v>
      </c>
      <c r="BA157" s="14" t="s">
        <v>121</v>
      </c>
      <c r="BB157" s="122" t="s">
        <v>198</v>
      </c>
    </row>
    <row r="158" spans="1:54" s="2" customFormat="1" ht="50.45" customHeight="1" x14ac:dyDescent="0.2">
      <c r="A158" s="26"/>
      <c r="B158" s="120"/>
      <c r="C158" s="153" t="s">
        <v>7</v>
      </c>
      <c r="D158" s="153" t="s">
        <v>117</v>
      </c>
      <c r="E158" s="154" t="s">
        <v>199</v>
      </c>
      <c r="F158" s="155" t="s">
        <v>200</v>
      </c>
      <c r="G158" s="156" t="s">
        <v>136</v>
      </c>
      <c r="H158" s="157">
        <v>1.4079999999999999</v>
      </c>
      <c r="I158" s="158"/>
      <c r="J158" s="158"/>
      <c r="K158" s="121"/>
      <c r="L158" s="26"/>
      <c r="M158" s="26"/>
      <c r="N158" s="26"/>
      <c r="O158" s="26"/>
      <c r="P158" s="26"/>
      <c r="Q158" s="26"/>
      <c r="R158" s="26"/>
      <c r="S158" s="26"/>
      <c r="T158" s="26"/>
      <c r="AG158" s="122" t="s">
        <v>121</v>
      </c>
      <c r="AI158" s="122" t="s">
        <v>117</v>
      </c>
      <c r="AJ158" s="122" t="s">
        <v>85</v>
      </c>
      <c r="AN158" s="14" t="s">
        <v>114</v>
      </c>
      <c r="AT158" s="123" t="e">
        <f>IF(#REF!="základná",J158,0)</f>
        <v>#REF!</v>
      </c>
      <c r="AU158" s="123" t="e">
        <f>IF(#REF!="znížená",J158,0)</f>
        <v>#REF!</v>
      </c>
      <c r="AV158" s="123" t="e">
        <f>IF(#REF!="zákl. prenesená",J158,0)</f>
        <v>#REF!</v>
      </c>
      <c r="AW158" s="123" t="e">
        <f>IF(#REF!="zníž. prenesená",J158,0)</f>
        <v>#REF!</v>
      </c>
      <c r="AX158" s="123" t="e">
        <f>IF(#REF!="nulová",J158,0)</f>
        <v>#REF!</v>
      </c>
      <c r="AY158" s="14" t="s">
        <v>85</v>
      </c>
      <c r="AZ158" s="123">
        <f t="shared" si="1"/>
        <v>0</v>
      </c>
      <c r="BA158" s="14" t="s">
        <v>121</v>
      </c>
      <c r="BB158" s="122" t="s">
        <v>201</v>
      </c>
    </row>
    <row r="159" spans="1:54" s="2" customFormat="1" ht="22.15" customHeight="1" x14ac:dyDescent="0.2">
      <c r="A159" s="26"/>
      <c r="B159" s="120"/>
      <c r="C159" s="153" t="s">
        <v>202</v>
      </c>
      <c r="D159" s="153" t="s">
        <v>117</v>
      </c>
      <c r="E159" s="154" t="s">
        <v>203</v>
      </c>
      <c r="F159" s="155" t="s">
        <v>204</v>
      </c>
      <c r="G159" s="156" t="s">
        <v>142</v>
      </c>
      <c r="H159" s="157">
        <v>2</v>
      </c>
      <c r="I159" s="158"/>
      <c r="J159" s="158"/>
      <c r="K159" s="121"/>
      <c r="L159" s="26"/>
      <c r="M159" s="26"/>
      <c r="N159" s="26"/>
      <c r="O159" s="26"/>
      <c r="P159" s="26"/>
      <c r="Q159" s="26"/>
      <c r="R159" s="26"/>
      <c r="S159" s="26"/>
      <c r="T159" s="26"/>
      <c r="AG159" s="122" t="s">
        <v>121</v>
      </c>
      <c r="AI159" s="122" t="s">
        <v>117</v>
      </c>
      <c r="AJ159" s="122" t="s">
        <v>85</v>
      </c>
      <c r="AN159" s="14" t="s">
        <v>114</v>
      </c>
      <c r="AT159" s="123" t="e">
        <f>IF(#REF!="základná",J159,0)</f>
        <v>#REF!</v>
      </c>
      <c r="AU159" s="123" t="e">
        <f>IF(#REF!="znížená",J159,0)</f>
        <v>#REF!</v>
      </c>
      <c r="AV159" s="123" t="e">
        <f>IF(#REF!="zákl. prenesená",J159,0)</f>
        <v>#REF!</v>
      </c>
      <c r="AW159" s="123" t="e">
        <f>IF(#REF!="zníž. prenesená",J159,0)</f>
        <v>#REF!</v>
      </c>
      <c r="AX159" s="123" t="e">
        <f>IF(#REF!="nulová",J159,0)</f>
        <v>#REF!</v>
      </c>
      <c r="AY159" s="14" t="s">
        <v>85</v>
      </c>
      <c r="AZ159" s="123">
        <f t="shared" si="1"/>
        <v>0</v>
      </c>
      <c r="BA159" s="14" t="s">
        <v>121</v>
      </c>
      <c r="BB159" s="122" t="s">
        <v>205</v>
      </c>
    </row>
    <row r="160" spans="1:54" s="2" customFormat="1" ht="22.15" customHeight="1" x14ac:dyDescent="0.2">
      <c r="A160" s="26"/>
      <c r="B160" s="120"/>
      <c r="C160" s="153" t="s">
        <v>206</v>
      </c>
      <c r="D160" s="153" t="s">
        <v>117</v>
      </c>
      <c r="E160" s="154" t="s">
        <v>207</v>
      </c>
      <c r="F160" s="155" t="s">
        <v>208</v>
      </c>
      <c r="G160" s="156" t="s">
        <v>125</v>
      </c>
      <c r="H160" s="157">
        <v>3.04</v>
      </c>
      <c r="I160" s="158"/>
      <c r="J160" s="158"/>
      <c r="K160" s="121"/>
      <c r="L160" s="26"/>
      <c r="M160" s="26"/>
      <c r="N160" s="26"/>
      <c r="O160" s="26"/>
      <c r="P160" s="26"/>
      <c r="Q160" s="26"/>
      <c r="R160" s="26"/>
      <c r="S160" s="26"/>
      <c r="T160" s="26"/>
      <c r="AG160" s="122" t="s">
        <v>121</v>
      </c>
      <c r="AI160" s="122" t="s">
        <v>117</v>
      </c>
      <c r="AJ160" s="122" t="s">
        <v>85</v>
      </c>
      <c r="AN160" s="14" t="s">
        <v>114</v>
      </c>
      <c r="AT160" s="123" t="e">
        <f>IF(#REF!="základná",J160,0)</f>
        <v>#REF!</v>
      </c>
      <c r="AU160" s="123" t="e">
        <f>IF(#REF!="znížená",J160,0)</f>
        <v>#REF!</v>
      </c>
      <c r="AV160" s="123" t="e">
        <f>IF(#REF!="zákl. prenesená",J160,0)</f>
        <v>#REF!</v>
      </c>
      <c r="AW160" s="123" t="e">
        <f>IF(#REF!="zníž. prenesená",J160,0)</f>
        <v>#REF!</v>
      </c>
      <c r="AX160" s="123" t="e">
        <f>IF(#REF!="nulová",J160,0)</f>
        <v>#REF!</v>
      </c>
      <c r="AY160" s="14" t="s">
        <v>85</v>
      </c>
      <c r="AZ160" s="123">
        <f t="shared" si="1"/>
        <v>0</v>
      </c>
      <c r="BA160" s="14" t="s">
        <v>121</v>
      </c>
      <c r="BB160" s="122" t="s">
        <v>209</v>
      </c>
    </row>
    <row r="161" spans="1:54" s="2" customFormat="1" ht="19.899999999999999" customHeight="1" x14ac:dyDescent="0.2">
      <c r="A161" s="26"/>
      <c r="B161" s="120"/>
      <c r="C161" s="153" t="s">
        <v>210</v>
      </c>
      <c r="D161" s="153" t="s">
        <v>117</v>
      </c>
      <c r="E161" s="154" t="s">
        <v>211</v>
      </c>
      <c r="F161" s="155" t="s">
        <v>212</v>
      </c>
      <c r="G161" s="156" t="s">
        <v>120</v>
      </c>
      <c r="H161" s="157">
        <v>4.1459999999999999</v>
      </c>
      <c r="I161" s="158"/>
      <c r="J161" s="158"/>
      <c r="K161" s="121"/>
      <c r="L161" s="26"/>
      <c r="M161" s="26"/>
      <c r="N161" s="26"/>
      <c r="O161" s="26"/>
      <c r="P161" s="26"/>
      <c r="Q161" s="26"/>
      <c r="R161" s="26"/>
      <c r="S161" s="26"/>
      <c r="T161" s="26"/>
      <c r="AG161" s="122" t="s">
        <v>121</v>
      </c>
      <c r="AI161" s="122" t="s">
        <v>117</v>
      </c>
      <c r="AJ161" s="122" t="s">
        <v>85</v>
      </c>
      <c r="AN161" s="14" t="s">
        <v>114</v>
      </c>
      <c r="AT161" s="123" t="e">
        <f>IF(#REF!="základná",J161,0)</f>
        <v>#REF!</v>
      </c>
      <c r="AU161" s="123" t="e">
        <f>IF(#REF!="znížená",J161,0)</f>
        <v>#REF!</v>
      </c>
      <c r="AV161" s="123" t="e">
        <f>IF(#REF!="zákl. prenesená",J161,0)</f>
        <v>#REF!</v>
      </c>
      <c r="AW161" s="123" t="e">
        <f>IF(#REF!="zníž. prenesená",J161,0)</f>
        <v>#REF!</v>
      </c>
      <c r="AX161" s="123" t="e">
        <f>IF(#REF!="nulová",J161,0)</f>
        <v>#REF!</v>
      </c>
      <c r="AY161" s="14" t="s">
        <v>85</v>
      </c>
      <c r="AZ161" s="123">
        <f t="shared" si="1"/>
        <v>0</v>
      </c>
      <c r="BA161" s="14" t="s">
        <v>121</v>
      </c>
      <c r="BB161" s="122" t="s">
        <v>213</v>
      </c>
    </row>
    <row r="162" spans="1:54" s="2" customFormat="1" ht="22.15" customHeight="1" x14ac:dyDescent="0.2">
      <c r="A162" s="26"/>
      <c r="B162" s="120"/>
      <c r="C162" s="153" t="s">
        <v>214</v>
      </c>
      <c r="D162" s="153" t="s">
        <v>117</v>
      </c>
      <c r="E162" s="154" t="s">
        <v>215</v>
      </c>
      <c r="F162" s="155" t="s">
        <v>216</v>
      </c>
      <c r="G162" s="156" t="s">
        <v>120</v>
      </c>
      <c r="H162" s="157">
        <v>4.1459999999999999</v>
      </c>
      <c r="I162" s="158"/>
      <c r="J162" s="158"/>
      <c r="K162" s="121"/>
      <c r="L162" s="26"/>
      <c r="M162" s="26"/>
      <c r="N162" s="26"/>
      <c r="O162" s="26"/>
      <c r="P162" s="26"/>
      <c r="Q162" s="26"/>
      <c r="R162" s="26"/>
      <c r="S162" s="26"/>
      <c r="T162" s="26"/>
      <c r="AG162" s="122" t="s">
        <v>121</v>
      </c>
      <c r="AI162" s="122" t="s">
        <v>117</v>
      </c>
      <c r="AJ162" s="122" t="s">
        <v>85</v>
      </c>
      <c r="AN162" s="14" t="s">
        <v>114</v>
      </c>
      <c r="AT162" s="123" t="e">
        <f>IF(#REF!="základná",J162,0)</f>
        <v>#REF!</v>
      </c>
      <c r="AU162" s="123" t="e">
        <f>IF(#REF!="znížená",J162,0)</f>
        <v>#REF!</v>
      </c>
      <c r="AV162" s="123" t="e">
        <f>IF(#REF!="zákl. prenesená",J162,0)</f>
        <v>#REF!</v>
      </c>
      <c r="AW162" s="123" t="e">
        <f>IF(#REF!="zníž. prenesená",J162,0)</f>
        <v>#REF!</v>
      </c>
      <c r="AX162" s="123" t="e">
        <f>IF(#REF!="nulová",J162,0)</f>
        <v>#REF!</v>
      </c>
      <c r="AY162" s="14" t="s">
        <v>85</v>
      </c>
      <c r="AZ162" s="123">
        <f t="shared" si="1"/>
        <v>0</v>
      </c>
      <c r="BA162" s="14" t="s">
        <v>121</v>
      </c>
      <c r="BB162" s="122" t="s">
        <v>217</v>
      </c>
    </row>
    <row r="163" spans="1:54" s="2" customFormat="1" ht="22.15" customHeight="1" x14ac:dyDescent="0.2">
      <c r="A163" s="26"/>
      <c r="B163" s="120"/>
      <c r="C163" s="153" t="s">
        <v>218</v>
      </c>
      <c r="D163" s="153" t="s">
        <v>117</v>
      </c>
      <c r="E163" s="154" t="s">
        <v>219</v>
      </c>
      <c r="F163" s="155" t="s">
        <v>220</v>
      </c>
      <c r="G163" s="156" t="s">
        <v>120</v>
      </c>
      <c r="H163" s="157">
        <v>4.1459999999999999</v>
      </c>
      <c r="I163" s="158"/>
      <c r="J163" s="158"/>
      <c r="K163" s="121"/>
      <c r="L163" s="26"/>
      <c r="M163" s="26"/>
      <c r="N163" s="26"/>
      <c r="O163" s="26"/>
      <c r="P163" s="26"/>
      <c r="Q163" s="26"/>
      <c r="R163" s="26"/>
      <c r="S163" s="26"/>
      <c r="T163" s="26"/>
      <c r="AG163" s="122" t="s">
        <v>121</v>
      </c>
      <c r="AI163" s="122" t="s">
        <v>117</v>
      </c>
      <c r="AJ163" s="122" t="s">
        <v>85</v>
      </c>
      <c r="AN163" s="14" t="s">
        <v>114</v>
      </c>
      <c r="AT163" s="123" t="e">
        <f>IF(#REF!="základná",J163,0)</f>
        <v>#REF!</v>
      </c>
      <c r="AU163" s="123" t="e">
        <f>IF(#REF!="znížená",J163,0)</f>
        <v>#REF!</v>
      </c>
      <c r="AV163" s="123" t="e">
        <f>IF(#REF!="zákl. prenesená",J163,0)</f>
        <v>#REF!</v>
      </c>
      <c r="AW163" s="123" t="e">
        <f>IF(#REF!="zníž. prenesená",J163,0)</f>
        <v>#REF!</v>
      </c>
      <c r="AX163" s="123" t="e">
        <f>IF(#REF!="nulová",J163,0)</f>
        <v>#REF!</v>
      </c>
      <c r="AY163" s="14" t="s">
        <v>85</v>
      </c>
      <c r="AZ163" s="123">
        <f t="shared" si="1"/>
        <v>0</v>
      </c>
      <c r="BA163" s="14" t="s">
        <v>121</v>
      </c>
      <c r="BB163" s="122" t="s">
        <v>221</v>
      </c>
    </row>
    <row r="164" spans="1:54" s="2" customFormat="1" ht="22.15" customHeight="1" x14ac:dyDescent="0.2">
      <c r="A164" s="26"/>
      <c r="B164" s="120"/>
      <c r="C164" s="153" t="s">
        <v>222</v>
      </c>
      <c r="D164" s="153" t="s">
        <v>117</v>
      </c>
      <c r="E164" s="154" t="s">
        <v>223</v>
      </c>
      <c r="F164" s="155" t="s">
        <v>224</v>
      </c>
      <c r="G164" s="156" t="s">
        <v>120</v>
      </c>
      <c r="H164" s="157">
        <v>4.1459999999999999</v>
      </c>
      <c r="I164" s="158"/>
      <c r="J164" s="158"/>
      <c r="K164" s="121"/>
      <c r="L164" s="26"/>
      <c r="M164" s="26"/>
      <c r="N164" s="26"/>
      <c r="O164" s="26"/>
      <c r="P164" s="26"/>
      <c r="Q164" s="26"/>
      <c r="R164" s="26"/>
      <c r="S164" s="26"/>
      <c r="T164" s="26"/>
      <c r="AG164" s="122" t="s">
        <v>121</v>
      </c>
      <c r="AI164" s="122" t="s">
        <v>117</v>
      </c>
      <c r="AJ164" s="122" t="s">
        <v>85</v>
      </c>
      <c r="AN164" s="14" t="s">
        <v>114</v>
      </c>
      <c r="AT164" s="123" t="e">
        <f>IF(#REF!="základná",J164,0)</f>
        <v>#REF!</v>
      </c>
      <c r="AU164" s="123" t="e">
        <f>IF(#REF!="znížená",J164,0)</f>
        <v>#REF!</v>
      </c>
      <c r="AV164" s="123" t="e">
        <f>IF(#REF!="zákl. prenesená",J164,0)</f>
        <v>#REF!</v>
      </c>
      <c r="AW164" s="123" t="e">
        <f>IF(#REF!="zníž. prenesená",J164,0)</f>
        <v>#REF!</v>
      </c>
      <c r="AX164" s="123" t="e">
        <f>IF(#REF!="nulová",J164,0)</f>
        <v>#REF!</v>
      </c>
      <c r="AY164" s="14" t="s">
        <v>85</v>
      </c>
      <c r="AZ164" s="123">
        <f t="shared" si="1"/>
        <v>0</v>
      </c>
      <c r="BA164" s="14" t="s">
        <v>121</v>
      </c>
      <c r="BB164" s="122" t="s">
        <v>225</v>
      </c>
    </row>
    <row r="165" spans="1:54" s="2" customFormat="1" ht="22.15" customHeight="1" x14ac:dyDescent="0.2">
      <c r="A165" s="26"/>
      <c r="B165" s="120"/>
      <c r="C165" s="153" t="s">
        <v>226</v>
      </c>
      <c r="D165" s="153" t="s">
        <v>117</v>
      </c>
      <c r="E165" s="154" t="s">
        <v>227</v>
      </c>
      <c r="F165" s="155" t="s">
        <v>228</v>
      </c>
      <c r="G165" s="156" t="s">
        <v>120</v>
      </c>
      <c r="H165" s="157">
        <v>4.1459999999999999</v>
      </c>
      <c r="I165" s="158"/>
      <c r="J165" s="158"/>
      <c r="K165" s="121"/>
      <c r="L165" s="26"/>
      <c r="M165" s="26"/>
      <c r="N165" s="26"/>
      <c r="O165" s="26"/>
      <c r="P165" s="26"/>
      <c r="Q165" s="26"/>
      <c r="R165" s="26"/>
      <c r="S165" s="26"/>
      <c r="T165" s="26"/>
      <c r="AG165" s="122" t="s">
        <v>121</v>
      </c>
      <c r="AI165" s="122" t="s">
        <v>117</v>
      </c>
      <c r="AJ165" s="122" t="s">
        <v>85</v>
      </c>
      <c r="AN165" s="14" t="s">
        <v>114</v>
      </c>
      <c r="AT165" s="123" t="e">
        <f>IF(#REF!="základná",J165,0)</f>
        <v>#REF!</v>
      </c>
      <c r="AU165" s="123" t="e">
        <f>IF(#REF!="znížená",J165,0)</f>
        <v>#REF!</v>
      </c>
      <c r="AV165" s="123" t="e">
        <f>IF(#REF!="zákl. prenesená",J165,0)</f>
        <v>#REF!</v>
      </c>
      <c r="AW165" s="123" t="e">
        <f>IF(#REF!="zníž. prenesená",J165,0)</f>
        <v>#REF!</v>
      </c>
      <c r="AX165" s="123" t="e">
        <f>IF(#REF!="nulová",J165,0)</f>
        <v>#REF!</v>
      </c>
      <c r="AY165" s="14" t="s">
        <v>85</v>
      </c>
      <c r="AZ165" s="123">
        <f t="shared" si="1"/>
        <v>0</v>
      </c>
      <c r="BA165" s="14" t="s">
        <v>121</v>
      </c>
      <c r="BB165" s="122" t="s">
        <v>229</v>
      </c>
    </row>
    <row r="166" spans="1:54" s="12" customFormat="1" ht="22.9" customHeight="1" x14ac:dyDescent="0.2">
      <c r="B166" s="116"/>
      <c r="C166" s="147"/>
      <c r="D166" s="148" t="s">
        <v>72</v>
      </c>
      <c r="E166" s="151" t="s">
        <v>230</v>
      </c>
      <c r="F166" s="151" t="s">
        <v>231</v>
      </c>
      <c r="G166" s="147"/>
      <c r="H166" s="147"/>
      <c r="I166" s="147"/>
      <c r="J166" s="152"/>
      <c r="AG166" s="117" t="s">
        <v>77</v>
      </c>
      <c r="AI166" s="118" t="s">
        <v>72</v>
      </c>
      <c r="AJ166" s="118" t="s">
        <v>77</v>
      </c>
      <c r="AN166" s="117" t="s">
        <v>114</v>
      </c>
      <c r="AZ166" s="119">
        <f>AZ167</f>
        <v>0</v>
      </c>
    </row>
    <row r="167" spans="1:54" s="2" customFormat="1" ht="22.15" customHeight="1" x14ac:dyDescent="0.2">
      <c r="A167" s="26"/>
      <c r="B167" s="120"/>
      <c r="C167" s="153" t="s">
        <v>232</v>
      </c>
      <c r="D167" s="153" t="s">
        <v>117</v>
      </c>
      <c r="E167" s="154" t="s">
        <v>233</v>
      </c>
      <c r="F167" s="155" t="s">
        <v>234</v>
      </c>
      <c r="G167" s="156" t="s">
        <v>120</v>
      </c>
      <c r="H167" s="157">
        <v>1.0669999999999999</v>
      </c>
      <c r="I167" s="158"/>
      <c r="J167" s="158"/>
      <c r="K167" s="121"/>
      <c r="L167" s="26"/>
      <c r="M167" s="26"/>
      <c r="N167" s="26"/>
      <c r="O167" s="26"/>
      <c r="P167" s="26"/>
      <c r="Q167" s="26"/>
      <c r="R167" s="26"/>
      <c r="S167" s="26"/>
      <c r="T167" s="26"/>
      <c r="AG167" s="122" t="s">
        <v>121</v>
      </c>
      <c r="AI167" s="122" t="s">
        <v>117</v>
      </c>
      <c r="AJ167" s="122" t="s">
        <v>85</v>
      </c>
      <c r="AN167" s="14" t="s">
        <v>114</v>
      </c>
      <c r="AT167" s="123" t="e">
        <f>IF(#REF!="základná",J167,0)</f>
        <v>#REF!</v>
      </c>
      <c r="AU167" s="123" t="e">
        <f>IF(#REF!="znížená",J167,0)</f>
        <v>#REF!</v>
      </c>
      <c r="AV167" s="123" t="e">
        <f>IF(#REF!="zákl. prenesená",J167,0)</f>
        <v>#REF!</v>
      </c>
      <c r="AW167" s="123" t="e">
        <f>IF(#REF!="zníž. prenesená",J167,0)</f>
        <v>#REF!</v>
      </c>
      <c r="AX167" s="123" t="e">
        <f>IF(#REF!="nulová",J167,0)</f>
        <v>#REF!</v>
      </c>
      <c r="AY167" s="14" t="s">
        <v>85</v>
      </c>
      <c r="AZ167" s="123">
        <f>ROUND(I167*H167,2)</f>
        <v>0</v>
      </c>
      <c r="BA167" s="14" t="s">
        <v>121</v>
      </c>
      <c r="BB167" s="122" t="s">
        <v>235</v>
      </c>
    </row>
    <row r="168" spans="1:54" s="12" customFormat="1" ht="25.9" customHeight="1" x14ac:dyDescent="0.2">
      <c r="B168" s="116"/>
      <c r="C168" s="147"/>
      <c r="D168" s="148" t="s">
        <v>72</v>
      </c>
      <c r="E168" s="149" t="s">
        <v>236</v>
      </c>
      <c r="F168" s="149" t="s">
        <v>237</v>
      </c>
      <c r="G168" s="147"/>
      <c r="H168" s="147"/>
      <c r="I168" s="147"/>
      <c r="J168" s="150"/>
      <c r="AG168" s="117" t="s">
        <v>85</v>
      </c>
      <c r="AI168" s="118" t="s">
        <v>72</v>
      </c>
      <c r="AJ168" s="118" t="s">
        <v>73</v>
      </c>
      <c r="AN168" s="117" t="s">
        <v>114</v>
      </c>
      <c r="AZ168" s="119">
        <f>AZ169+AZ173+AZ179+AZ187+AZ197+AZ202</f>
        <v>0</v>
      </c>
    </row>
    <row r="169" spans="1:54" s="12" customFormat="1" ht="22.9" customHeight="1" x14ac:dyDescent="0.2">
      <c r="B169" s="116"/>
      <c r="C169" s="147"/>
      <c r="D169" s="148" t="s">
        <v>72</v>
      </c>
      <c r="E169" s="151" t="s">
        <v>238</v>
      </c>
      <c r="F169" s="151" t="s">
        <v>239</v>
      </c>
      <c r="G169" s="147"/>
      <c r="H169" s="147"/>
      <c r="I169" s="147"/>
      <c r="J169" s="152"/>
      <c r="AG169" s="117" t="s">
        <v>85</v>
      </c>
      <c r="AI169" s="118" t="s">
        <v>72</v>
      </c>
      <c r="AJ169" s="118" t="s">
        <v>77</v>
      </c>
      <c r="AN169" s="117" t="s">
        <v>114</v>
      </c>
      <c r="AZ169" s="119">
        <f>SUM(AZ170:AZ172)</f>
        <v>0</v>
      </c>
    </row>
    <row r="170" spans="1:54" s="2" customFormat="1" ht="22.15" customHeight="1" x14ac:dyDescent="0.2">
      <c r="A170" s="26"/>
      <c r="B170" s="120"/>
      <c r="C170" s="153" t="s">
        <v>240</v>
      </c>
      <c r="D170" s="153" t="s">
        <v>117</v>
      </c>
      <c r="E170" s="154" t="s">
        <v>241</v>
      </c>
      <c r="F170" s="155" t="s">
        <v>242</v>
      </c>
      <c r="G170" s="156" t="s">
        <v>125</v>
      </c>
      <c r="H170" s="157">
        <v>2.2999999999999998</v>
      </c>
      <c r="I170" s="158"/>
      <c r="J170" s="158"/>
      <c r="K170" s="121"/>
      <c r="L170" s="26"/>
      <c r="M170" s="26"/>
      <c r="N170" s="26"/>
      <c r="O170" s="26"/>
      <c r="P170" s="26"/>
      <c r="Q170" s="26"/>
      <c r="R170" s="26"/>
      <c r="S170" s="26"/>
      <c r="T170" s="26"/>
      <c r="AG170" s="122" t="s">
        <v>183</v>
      </c>
      <c r="AI170" s="122" t="s">
        <v>117</v>
      </c>
      <c r="AJ170" s="122" t="s">
        <v>85</v>
      </c>
      <c r="AN170" s="14" t="s">
        <v>114</v>
      </c>
      <c r="AT170" s="123" t="e">
        <f>IF(#REF!="základná",J170,0)</f>
        <v>#REF!</v>
      </c>
      <c r="AU170" s="123" t="e">
        <f>IF(#REF!="znížená",J170,0)</f>
        <v>#REF!</v>
      </c>
      <c r="AV170" s="123" t="e">
        <f>IF(#REF!="zákl. prenesená",J170,0)</f>
        <v>#REF!</v>
      </c>
      <c r="AW170" s="123" t="e">
        <f>IF(#REF!="zníž. prenesená",J170,0)</f>
        <v>#REF!</v>
      </c>
      <c r="AX170" s="123" t="e">
        <f>IF(#REF!="nulová",J170,0)</f>
        <v>#REF!</v>
      </c>
      <c r="AY170" s="14" t="s">
        <v>85</v>
      </c>
      <c r="AZ170" s="123">
        <f>ROUND(I170*H170,2)</f>
        <v>0</v>
      </c>
      <c r="BA170" s="14" t="s">
        <v>183</v>
      </c>
      <c r="BB170" s="122" t="s">
        <v>243</v>
      </c>
    </row>
    <row r="171" spans="1:54" s="2" customFormat="1" ht="22.15" customHeight="1" x14ac:dyDescent="0.2">
      <c r="A171" s="26"/>
      <c r="B171" s="120"/>
      <c r="C171" s="153" t="s">
        <v>244</v>
      </c>
      <c r="D171" s="153" t="s">
        <v>117</v>
      </c>
      <c r="E171" s="154" t="s">
        <v>245</v>
      </c>
      <c r="F171" s="155" t="s">
        <v>246</v>
      </c>
      <c r="G171" s="156" t="s">
        <v>125</v>
      </c>
      <c r="H171" s="157">
        <v>2.2999999999999998</v>
      </c>
      <c r="I171" s="158"/>
      <c r="J171" s="158"/>
      <c r="K171" s="121"/>
      <c r="L171" s="26"/>
      <c r="M171" s="26"/>
      <c r="N171" s="26"/>
      <c r="O171" s="26"/>
      <c r="P171" s="26"/>
      <c r="Q171" s="26"/>
      <c r="R171" s="26"/>
      <c r="S171" s="26"/>
      <c r="T171" s="26"/>
      <c r="AG171" s="122" t="s">
        <v>183</v>
      </c>
      <c r="AI171" s="122" t="s">
        <v>117</v>
      </c>
      <c r="AJ171" s="122" t="s">
        <v>85</v>
      </c>
      <c r="AN171" s="14" t="s">
        <v>114</v>
      </c>
      <c r="AT171" s="123" t="e">
        <f>IF(#REF!="základná",J171,0)</f>
        <v>#REF!</v>
      </c>
      <c r="AU171" s="123" t="e">
        <f>IF(#REF!="znížená",J171,0)</f>
        <v>#REF!</v>
      </c>
      <c r="AV171" s="123" t="e">
        <f>IF(#REF!="zákl. prenesená",J171,0)</f>
        <v>#REF!</v>
      </c>
      <c r="AW171" s="123" t="e">
        <f>IF(#REF!="zníž. prenesená",J171,0)</f>
        <v>#REF!</v>
      </c>
      <c r="AX171" s="123" t="e">
        <f>IF(#REF!="nulová",J171,0)</f>
        <v>#REF!</v>
      </c>
      <c r="AY171" s="14" t="s">
        <v>85</v>
      </c>
      <c r="AZ171" s="123">
        <f>ROUND(I171*H171,2)</f>
        <v>0</v>
      </c>
      <c r="BA171" s="14" t="s">
        <v>183</v>
      </c>
      <c r="BB171" s="122" t="s">
        <v>247</v>
      </c>
    </row>
    <row r="172" spans="1:54" s="2" customFormat="1" ht="22.15" customHeight="1" x14ac:dyDescent="0.2">
      <c r="A172" s="26"/>
      <c r="B172" s="120"/>
      <c r="C172" s="153" t="s">
        <v>248</v>
      </c>
      <c r="D172" s="153" t="s">
        <v>117</v>
      </c>
      <c r="E172" s="154" t="s">
        <v>249</v>
      </c>
      <c r="F172" s="155" t="s">
        <v>250</v>
      </c>
      <c r="G172" s="156" t="s">
        <v>251</v>
      </c>
      <c r="H172" s="157">
        <v>0.42399999999999999</v>
      </c>
      <c r="I172" s="158"/>
      <c r="J172" s="158"/>
      <c r="K172" s="121"/>
      <c r="L172" s="26"/>
      <c r="M172" s="26"/>
      <c r="N172" s="26"/>
      <c r="O172" s="26"/>
      <c r="P172" s="26"/>
      <c r="Q172" s="26"/>
      <c r="R172" s="26"/>
      <c r="S172" s="26"/>
      <c r="T172" s="26"/>
      <c r="AG172" s="122" t="s">
        <v>183</v>
      </c>
      <c r="AI172" s="122" t="s">
        <v>117</v>
      </c>
      <c r="AJ172" s="122" t="s">
        <v>85</v>
      </c>
      <c r="AN172" s="14" t="s">
        <v>114</v>
      </c>
      <c r="AT172" s="123" t="e">
        <f>IF(#REF!="základná",J172,0)</f>
        <v>#REF!</v>
      </c>
      <c r="AU172" s="123" t="e">
        <f>IF(#REF!="znížená",J172,0)</f>
        <v>#REF!</v>
      </c>
      <c r="AV172" s="123" t="e">
        <f>IF(#REF!="zákl. prenesená",J172,0)</f>
        <v>#REF!</v>
      </c>
      <c r="AW172" s="123" t="e">
        <f>IF(#REF!="zníž. prenesená",J172,0)</f>
        <v>#REF!</v>
      </c>
      <c r="AX172" s="123" t="e">
        <f>IF(#REF!="nulová",J172,0)</f>
        <v>#REF!</v>
      </c>
      <c r="AY172" s="14" t="s">
        <v>85</v>
      </c>
      <c r="AZ172" s="123">
        <f>ROUND(I172*H172,2)</f>
        <v>0</v>
      </c>
      <c r="BA172" s="14" t="s">
        <v>183</v>
      </c>
      <c r="BB172" s="122" t="s">
        <v>252</v>
      </c>
    </row>
    <row r="173" spans="1:54" s="12" customFormat="1" ht="22.9" customHeight="1" x14ac:dyDescent="0.2">
      <c r="B173" s="116"/>
      <c r="C173" s="147"/>
      <c r="D173" s="148" t="s">
        <v>72</v>
      </c>
      <c r="E173" s="151" t="s">
        <v>253</v>
      </c>
      <c r="F173" s="151" t="s">
        <v>254</v>
      </c>
      <c r="G173" s="147"/>
      <c r="H173" s="147"/>
      <c r="I173" s="147"/>
      <c r="J173" s="152"/>
      <c r="AG173" s="117" t="s">
        <v>85</v>
      </c>
      <c r="AI173" s="118" t="s">
        <v>72</v>
      </c>
      <c r="AJ173" s="118" t="s">
        <v>77</v>
      </c>
      <c r="AN173" s="117" t="s">
        <v>114</v>
      </c>
      <c r="AZ173" s="119">
        <f>SUM(AZ174:AZ178)</f>
        <v>0</v>
      </c>
    </row>
    <row r="174" spans="1:54" s="2" customFormat="1" ht="22.15" customHeight="1" x14ac:dyDescent="0.2">
      <c r="A174" s="26"/>
      <c r="B174" s="120"/>
      <c r="C174" s="153" t="s">
        <v>255</v>
      </c>
      <c r="D174" s="153" t="s">
        <v>117</v>
      </c>
      <c r="E174" s="154" t="s">
        <v>256</v>
      </c>
      <c r="F174" s="155" t="s">
        <v>257</v>
      </c>
      <c r="G174" s="156" t="s">
        <v>142</v>
      </c>
      <c r="H174" s="157">
        <v>1</v>
      </c>
      <c r="I174" s="158"/>
      <c r="J174" s="158"/>
      <c r="K174" s="121"/>
      <c r="L174" s="26"/>
      <c r="M174" s="26"/>
      <c r="N174" s="26"/>
      <c r="O174" s="26"/>
      <c r="P174" s="26"/>
      <c r="Q174" s="26"/>
      <c r="R174" s="26"/>
      <c r="S174" s="26"/>
      <c r="T174" s="26"/>
      <c r="AG174" s="122" t="s">
        <v>183</v>
      </c>
      <c r="AI174" s="122" t="s">
        <v>117</v>
      </c>
      <c r="AJ174" s="122" t="s">
        <v>85</v>
      </c>
      <c r="AN174" s="14" t="s">
        <v>114</v>
      </c>
      <c r="AT174" s="123" t="e">
        <f>IF(#REF!="základná",J174,0)</f>
        <v>#REF!</v>
      </c>
      <c r="AU174" s="123" t="e">
        <f>IF(#REF!="znížená",J174,0)</f>
        <v>#REF!</v>
      </c>
      <c r="AV174" s="123" t="e">
        <f>IF(#REF!="zákl. prenesená",J174,0)</f>
        <v>#REF!</v>
      </c>
      <c r="AW174" s="123" t="e">
        <f>IF(#REF!="zníž. prenesená",J174,0)</f>
        <v>#REF!</v>
      </c>
      <c r="AX174" s="123" t="e">
        <f>IF(#REF!="nulová",J174,0)</f>
        <v>#REF!</v>
      </c>
      <c r="AY174" s="14" t="s">
        <v>85</v>
      </c>
      <c r="AZ174" s="123">
        <f>ROUND(I174*H174,2)</f>
        <v>0</v>
      </c>
      <c r="BA174" s="14" t="s">
        <v>183</v>
      </c>
      <c r="BB174" s="122" t="s">
        <v>258</v>
      </c>
    </row>
    <row r="175" spans="1:54" s="2" customFormat="1" ht="22.15" customHeight="1" x14ac:dyDescent="0.2">
      <c r="A175" s="26"/>
      <c r="B175" s="120"/>
      <c r="C175" s="159" t="s">
        <v>259</v>
      </c>
      <c r="D175" s="159" t="s">
        <v>260</v>
      </c>
      <c r="E175" s="160" t="s">
        <v>261</v>
      </c>
      <c r="F175" s="161" t="s">
        <v>262</v>
      </c>
      <c r="G175" s="162" t="s">
        <v>125</v>
      </c>
      <c r="H175" s="163">
        <v>2.3919999999999999</v>
      </c>
      <c r="I175" s="164"/>
      <c r="J175" s="164"/>
      <c r="K175" s="124"/>
      <c r="L175" s="26"/>
      <c r="M175" s="26"/>
      <c r="N175" s="26"/>
      <c r="O175" s="26"/>
      <c r="P175" s="26"/>
      <c r="Q175" s="26"/>
      <c r="R175" s="26"/>
      <c r="S175" s="26"/>
      <c r="T175" s="26"/>
      <c r="AG175" s="122" t="s">
        <v>255</v>
      </c>
      <c r="AI175" s="122" t="s">
        <v>260</v>
      </c>
      <c r="AJ175" s="122" t="s">
        <v>85</v>
      </c>
      <c r="AN175" s="14" t="s">
        <v>114</v>
      </c>
      <c r="AT175" s="123" t="e">
        <f>IF(#REF!="základná",J175,0)</f>
        <v>#REF!</v>
      </c>
      <c r="AU175" s="123" t="e">
        <f>IF(#REF!="znížená",J175,0)</f>
        <v>#REF!</v>
      </c>
      <c r="AV175" s="123" t="e">
        <f>IF(#REF!="zákl. prenesená",J175,0)</f>
        <v>#REF!</v>
      </c>
      <c r="AW175" s="123" t="e">
        <f>IF(#REF!="zníž. prenesená",J175,0)</f>
        <v>#REF!</v>
      </c>
      <c r="AX175" s="123" t="e">
        <f>IF(#REF!="nulová",J175,0)</f>
        <v>#REF!</v>
      </c>
      <c r="AY175" s="14" t="s">
        <v>85</v>
      </c>
      <c r="AZ175" s="123">
        <f>ROUND(I175*H175,2)</f>
        <v>0</v>
      </c>
      <c r="BA175" s="14" t="s">
        <v>183</v>
      </c>
      <c r="BB175" s="122" t="s">
        <v>263</v>
      </c>
    </row>
    <row r="176" spans="1:54" s="2" customFormat="1" ht="22.15" customHeight="1" x14ac:dyDescent="0.2">
      <c r="A176" s="26"/>
      <c r="B176" s="120"/>
      <c r="C176" s="159" t="s">
        <v>264</v>
      </c>
      <c r="D176" s="159" t="s">
        <v>260</v>
      </c>
      <c r="E176" s="160" t="s">
        <v>265</v>
      </c>
      <c r="F176" s="161" t="s">
        <v>266</v>
      </c>
      <c r="G176" s="162" t="s">
        <v>142</v>
      </c>
      <c r="H176" s="163">
        <v>1</v>
      </c>
      <c r="I176" s="164"/>
      <c r="J176" s="164"/>
      <c r="K176" s="124"/>
      <c r="L176" s="26"/>
      <c r="M176" s="26"/>
      <c r="N176" s="26"/>
      <c r="O176" s="26"/>
      <c r="P176" s="26"/>
      <c r="Q176" s="26"/>
      <c r="R176" s="26"/>
      <c r="S176" s="26"/>
      <c r="T176" s="26"/>
      <c r="AG176" s="122" t="s">
        <v>255</v>
      </c>
      <c r="AI176" s="122" t="s">
        <v>260</v>
      </c>
      <c r="AJ176" s="122" t="s">
        <v>85</v>
      </c>
      <c r="AN176" s="14" t="s">
        <v>114</v>
      </c>
      <c r="AT176" s="123" t="e">
        <f>IF(#REF!="základná",J176,0)</f>
        <v>#REF!</v>
      </c>
      <c r="AU176" s="123" t="e">
        <f>IF(#REF!="znížená",J176,0)</f>
        <v>#REF!</v>
      </c>
      <c r="AV176" s="123" t="e">
        <f>IF(#REF!="zákl. prenesená",J176,0)</f>
        <v>#REF!</v>
      </c>
      <c r="AW176" s="123" t="e">
        <f>IF(#REF!="zníž. prenesená",J176,0)</f>
        <v>#REF!</v>
      </c>
      <c r="AX176" s="123" t="e">
        <f>IF(#REF!="nulová",J176,0)</f>
        <v>#REF!</v>
      </c>
      <c r="AY176" s="14" t="s">
        <v>85</v>
      </c>
      <c r="AZ176" s="123">
        <f>ROUND(I176*H176,2)</f>
        <v>0</v>
      </c>
      <c r="BA176" s="14" t="s">
        <v>183</v>
      </c>
      <c r="BB176" s="122" t="s">
        <v>267</v>
      </c>
    </row>
    <row r="177" spans="1:54" s="2" customFormat="1" ht="22.15" customHeight="1" x14ac:dyDescent="0.2">
      <c r="A177" s="26"/>
      <c r="B177" s="120"/>
      <c r="C177" s="153" t="s">
        <v>268</v>
      </c>
      <c r="D177" s="153" t="s">
        <v>117</v>
      </c>
      <c r="E177" s="154" t="s">
        <v>269</v>
      </c>
      <c r="F177" s="155" t="s">
        <v>270</v>
      </c>
      <c r="G177" s="156" t="s">
        <v>142</v>
      </c>
      <c r="H177" s="157">
        <v>1</v>
      </c>
      <c r="I177" s="158"/>
      <c r="J177" s="158"/>
      <c r="K177" s="121"/>
      <c r="L177" s="26"/>
      <c r="M177" s="26"/>
      <c r="N177" s="26"/>
      <c r="O177" s="26"/>
      <c r="P177" s="26"/>
      <c r="Q177" s="26"/>
      <c r="R177" s="26"/>
      <c r="S177" s="26"/>
      <c r="T177" s="26"/>
      <c r="AG177" s="122" t="s">
        <v>183</v>
      </c>
      <c r="AI177" s="122" t="s">
        <v>117</v>
      </c>
      <c r="AJ177" s="122" t="s">
        <v>85</v>
      </c>
      <c r="AN177" s="14" t="s">
        <v>114</v>
      </c>
      <c r="AT177" s="123" t="e">
        <f>IF(#REF!="základná",J177,0)</f>
        <v>#REF!</v>
      </c>
      <c r="AU177" s="123" t="e">
        <f>IF(#REF!="znížená",J177,0)</f>
        <v>#REF!</v>
      </c>
      <c r="AV177" s="123" t="e">
        <f>IF(#REF!="zákl. prenesená",J177,0)</f>
        <v>#REF!</v>
      </c>
      <c r="AW177" s="123" t="e">
        <f>IF(#REF!="zníž. prenesená",J177,0)</f>
        <v>#REF!</v>
      </c>
      <c r="AX177" s="123" t="e">
        <f>IF(#REF!="nulová",J177,0)</f>
        <v>#REF!</v>
      </c>
      <c r="AY177" s="14" t="s">
        <v>85</v>
      </c>
      <c r="AZ177" s="123">
        <f>ROUND(I177*H177,2)</f>
        <v>0</v>
      </c>
      <c r="BA177" s="14" t="s">
        <v>183</v>
      </c>
      <c r="BB177" s="122" t="s">
        <v>271</v>
      </c>
    </row>
    <row r="178" spans="1:54" s="2" customFormat="1" ht="22.15" customHeight="1" x14ac:dyDescent="0.2">
      <c r="A178" s="26"/>
      <c r="B178" s="120"/>
      <c r="C178" s="153" t="s">
        <v>272</v>
      </c>
      <c r="D178" s="153" t="s">
        <v>117</v>
      </c>
      <c r="E178" s="154" t="s">
        <v>273</v>
      </c>
      <c r="F178" s="155" t="s">
        <v>274</v>
      </c>
      <c r="G178" s="156" t="s">
        <v>251</v>
      </c>
      <c r="H178" s="157">
        <v>0.56100000000000005</v>
      </c>
      <c r="I178" s="158"/>
      <c r="J178" s="158"/>
      <c r="K178" s="121"/>
      <c r="L178" s="26"/>
      <c r="M178" s="26"/>
      <c r="N178" s="26"/>
      <c r="O178" s="26"/>
      <c r="P178" s="26"/>
      <c r="Q178" s="26"/>
      <c r="R178" s="26"/>
      <c r="S178" s="26"/>
      <c r="T178" s="26"/>
      <c r="AG178" s="122" t="s">
        <v>183</v>
      </c>
      <c r="AI178" s="122" t="s">
        <v>117</v>
      </c>
      <c r="AJ178" s="122" t="s">
        <v>85</v>
      </c>
      <c r="AN178" s="14" t="s">
        <v>114</v>
      </c>
      <c r="AT178" s="123" t="e">
        <f>IF(#REF!="základná",J178,0)</f>
        <v>#REF!</v>
      </c>
      <c r="AU178" s="123" t="e">
        <f>IF(#REF!="znížená",J178,0)</f>
        <v>#REF!</v>
      </c>
      <c r="AV178" s="123" t="e">
        <f>IF(#REF!="zákl. prenesená",J178,0)</f>
        <v>#REF!</v>
      </c>
      <c r="AW178" s="123" t="e">
        <f>IF(#REF!="zníž. prenesená",J178,0)</f>
        <v>#REF!</v>
      </c>
      <c r="AX178" s="123" t="e">
        <f>IF(#REF!="nulová",J178,0)</f>
        <v>#REF!</v>
      </c>
      <c r="AY178" s="14" t="s">
        <v>85</v>
      </c>
      <c r="AZ178" s="123">
        <f>ROUND(I178*H178,2)</f>
        <v>0</v>
      </c>
      <c r="BA178" s="14" t="s">
        <v>183</v>
      </c>
      <c r="BB178" s="122" t="s">
        <v>275</v>
      </c>
    </row>
    <row r="179" spans="1:54" s="12" customFormat="1" ht="22.9" customHeight="1" x14ac:dyDescent="0.2">
      <c r="B179" s="116"/>
      <c r="C179" s="147"/>
      <c r="D179" s="148" t="s">
        <v>72</v>
      </c>
      <c r="E179" s="151" t="s">
        <v>276</v>
      </c>
      <c r="F179" s="151" t="s">
        <v>277</v>
      </c>
      <c r="G179" s="147"/>
      <c r="H179" s="147"/>
      <c r="I179" s="147"/>
      <c r="J179" s="152"/>
      <c r="AG179" s="117" t="s">
        <v>85</v>
      </c>
      <c r="AI179" s="118" t="s">
        <v>72</v>
      </c>
      <c r="AJ179" s="118" t="s">
        <v>77</v>
      </c>
      <c r="AN179" s="117" t="s">
        <v>114</v>
      </c>
      <c r="AZ179" s="119">
        <f>SUM(AZ180:AZ186)</f>
        <v>0</v>
      </c>
    </row>
    <row r="180" spans="1:54" s="2" customFormat="1" ht="22.15" customHeight="1" x14ac:dyDescent="0.2">
      <c r="A180" s="26"/>
      <c r="B180" s="120"/>
      <c r="C180" s="153" t="s">
        <v>278</v>
      </c>
      <c r="D180" s="153" t="s">
        <v>117</v>
      </c>
      <c r="E180" s="154" t="s">
        <v>279</v>
      </c>
      <c r="F180" s="155" t="s">
        <v>280</v>
      </c>
      <c r="G180" s="156" t="s">
        <v>125</v>
      </c>
      <c r="H180" s="157">
        <v>12.4</v>
      </c>
      <c r="I180" s="158"/>
      <c r="J180" s="158"/>
      <c r="K180" s="121"/>
      <c r="L180" s="26"/>
      <c r="M180" s="26"/>
      <c r="N180" s="26"/>
      <c r="O180" s="26"/>
      <c r="P180" s="26"/>
      <c r="Q180" s="26"/>
      <c r="R180" s="26"/>
      <c r="S180" s="26"/>
      <c r="T180" s="26"/>
      <c r="AG180" s="122" t="s">
        <v>183</v>
      </c>
      <c r="AI180" s="122" t="s">
        <v>117</v>
      </c>
      <c r="AJ180" s="122" t="s">
        <v>85</v>
      </c>
      <c r="AN180" s="14" t="s">
        <v>114</v>
      </c>
      <c r="AT180" s="123" t="e">
        <f>IF(#REF!="základná",J180,0)</f>
        <v>#REF!</v>
      </c>
      <c r="AU180" s="123" t="e">
        <f>IF(#REF!="znížená",J180,0)</f>
        <v>#REF!</v>
      </c>
      <c r="AV180" s="123" t="e">
        <f>IF(#REF!="zákl. prenesená",J180,0)</f>
        <v>#REF!</v>
      </c>
      <c r="AW180" s="123" t="e">
        <f>IF(#REF!="zníž. prenesená",J180,0)</f>
        <v>#REF!</v>
      </c>
      <c r="AX180" s="123" t="e">
        <f>IF(#REF!="nulová",J180,0)</f>
        <v>#REF!</v>
      </c>
      <c r="AY180" s="14" t="s">
        <v>85</v>
      </c>
      <c r="AZ180" s="123">
        <f t="shared" ref="AZ180:AZ186" si="2">ROUND(I180*H180,2)</f>
        <v>0</v>
      </c>
      <c r="BA180" s="14" t="s">
        <v>183</v>
      </c>
      <c r="BB180" s="122" t="s">
        <v>281</v>
      </c>
    </row>
    <row r="181" spans="1:54" s="2" customFormat="1" ht="34.9" customHeight="1" x14ac:dyDescent="0.2">
      <c r="A181" s="26"/>
      <c r="B181" s="120"/>
      <c r="C181" s="159" t="s">
        <v>282</v>
      </c>
      <c r="D181" s="159" t="s">
        <v>260</v>
      </c>
      <c r="E181" s="160" t="s">
        <v>283</v>
      </c>
      <c r="F181" s="161" t="s">
        <v>284</v>
      </c>
      <c r="G181" s="162" t="s">
        <v>125</v>
      </c>
      <c r="H181" s="163">
        <v>13.02</v>
      </c>
      <c r="I181" s="164"/>
      <c r="J181" s="164"/>
      <c r="K181" s="124"/>
      <c r="L181" s="26"/>
      <c r="M181" s="26"/>
      <c r="N181" s="26"/>
      <c r="O181" s="26"/>
      <c r="P181" s="26"/>
      <c r="Q181" s="26"/>
      <c r="R181" s="26"/>
      <c r="S181" s="26"/>
      <c r="T181" s="26"/>
      <c r="AG181" s="122" t="s">
        <v>255</v>
      </c>
      <c r="AI181" s="122" t="s">
        <v>260</v>
      </c>
      <c r="AJ181" s="122" t="s">
        <v>85</v>
      </c>
      <c r="AN181" s="14" t="s">
        <v>114</v>
      </c>
      <c r="AT181" s="123" t="e">
        <f>IF(#REF!="základná",J181,0)</f>
        <v>#REF!</v>
      </c>
      <c r="AU181" s="123" t="e">
        <f>IF(#REF!="znížená",J181,0)</f>
        <v>#REF!</v>
      </c>
      <c r="AV181" s="123" t="e">
        <f>IF(#REF!="zákl. prenesená",J181,0)</f>
        <v>#REF!</v>
      </c>
      <c r="AW181" s="123" t="e">
        <f>IF(#REF!="zníž. prenesená",J181,0)</f>
        <v>#REF!</v>
      </c>
      <c r="AX181" s="123" t="e">
        <f>IF(#REF!="nulová",J181,0)</f>
        <v>#REF!</v>
      </c>
      <c r="AY181" s="14" t="s">
        <v>85</v>
      </c>
      <c r="AZ181" s="123">
        <f t="shared" si="2"/>
        <v>0</v>
      </c>
      <c r="BA181" s="14" t="s">
        <v>183</v>
      </c>
      <c r="BB181" s="122" t="s">
        <v>285</v>
      </c>
    </row>
    <row r="182" spans="1:54" s="2" customFormat="1" ht="34.9" customHeight="1" x14ac:dyDescent="0.2">
      <c r="A182" s="26"/>
      <c r="B182" s="120"/>
      <c r="C182" s="159" t="s">
        <v>286</v>
      </c>
      <c r="D182" s="159" t="s">
        <v>260</v>
      </c>
      <c r="E182" s="160" t="s">
        <v>287</v>
      </c>
      <c r="F182" s="161" t="s">
        <v>288</v>
      </c>
      <c r="G182" s="162" t="s">
        <v>125</v>
      </c>
      <c r="H182" s="163">
        <v>13.02</v>
      </c>
      <c r="I182" s="164"/>
      <c r="J182" s="164"/>
      <c r="K182" s="124"/>
      <c r="L182" s="26"/>
      <c r="M182" s="26"/>
      <c r="N182" s="26"/>
      <c r="O182" s="26"/>
      <c r="P182" s="26"/>
      <c r="Q182" s="26"/>
      <c r="R182" s="26"/>
      <c r="S182" s="26"/>
      <c r="T182" s="26"/>
      <c r="AG182" s="122" t="s">
        <v>255</v>
      </c>
      <c r="AI182" s="122" t="s">
        <v>260</v>
      </c>
      <c r="AJ182" s="122" t="s">
        <v>85</v>
      </c>
      <c r="AN182" s="14" t="s">
        <v>114</v>
      </c>
      <c r="AT182" s="123" t="e">
        <f>IF(#REF!="základná",J182,0)</f>
        <v>#REF!</v>
      </c>
      <c r="AU182" s="123" t="e">
        <f>IF(#REF!="znížená",J182,0)</f>
        <v>#REF!</v>
      </c>
      <c r="AV182" s="123" t="e">
        <f>IF(#REF!="zákl. prenesená",J182,0)</f>
        <v>#REF!</v>
      </c>
      <c r="AW182" s="123" t="e">
        <f>IF(#REF!="zníž. prenesená",J182,0)</f>
        <v>#REF!</v>
      </c>
      <c r="AX182" s="123" t="e">
        <f>IF(#REF!="nulová",J182,0)</f>
        <v>#REF!</v>
      </c>
      <c r="AY182" s="14" t="s">
        <v>85</v>
      </c>
      <c r="AZ182" s="123">
        <f t="shared" si="2"/>
        <v>0</v>
      </c>
      <c r="BA182" s="14" t="s">
        <v>183</v>
      </c>
      <c r="BB182" s="122" t="s">
        <v>289</v>
      </c>
    </row>
    <row r="183" spans="1:54" s="2" customFormat="1" ht="22.15" customHeight="1" x14ac:dyDescent="0.2">
      <c r="A183" s="26"/>
      <c r="B183" s="120"/>
      <c r="C183" s="159" t="s">
        <v>290</v>
      </c>
      <c r="D183" s="159" t="s">
        <v>260</v>
      </c>
      <c r="E183" s="160" t="s">
        <v>291</v>
      </c>
      <c r="F183" s="161" t="s">
        <v>292</v>
      </c>
      <c r="G183" s="162" t="s">
        <v>142</v>
      </c>
      <c r="H183" s="163">
        <v>1</v>
      </c>
      <c r="I183" s="164"/>
      <c r="J183" s="164"/>
      <c r="K183" s="124"/>
      <c r="L183" s="26"/>
      <c r="M183" s="26"/>
      <c r="N183" s="26"/>
      <c r="O183" s="26"/>
      <c r="P183" s="26"/>
      <c r="Q183" s="26"/>
      <c r="R183" s="26"/>
      <c r="S183" s="26"/>
      <c r="T183" s="26"/>
      <c r="AG183" s="122" t="s">
        <v>255</v>
      </c>
      <c r="AI183" s="122" t="s">
        <v>260</v>
      </c>
      <c r="AJ183" s="122" t="s">
        <v>85</v>
      </c>
      <c r="AN183" s="14" t="s">
        <v>114</v>
      </c>
      <c r="AT183" s="123" t="e">
        <f>IF(#REF!="základná",J183,0)</f>
        <v>#REF!</v>
      </c>
      <c r="AU183" s="123" t="e">
        <f>IF(#REF!="znížená",J183,0)</f>
        <v>#REF!</v>
      </c>
      <c r="AV183" s="123" t="e">
        <f>IF(#REF!="zákl. prenesená",J183,0)</f>
        <v>#REF!</v>
      </c>
      <c r="AW183" s="123" t="e">
        <f>IF(#REF!="zníž. prenesená",J183,0)</f>
        <v>#REF!</v>
      </c>
      <c r="AX183" s="123" t="e">
        <f>IF(#REF!="nulová",J183,0)</f>
        <v>#REF!</v>
      </c>
      <c r="AY183" s="14" t="s">
        <v>85</v>
      </c>
      <c r="AZ183" s="123">
        <f t="shared" si="2"/>
        <v>0</v>
      </c>
      <c r="BA183" s="14" t="s">
        <v>183</v>
      </c>
      <c r="BB183" s="122" t="s">
        <v>293</v>
      </c>
    </row>
    <row r="184" spans="1:54" s="2" customFormat="1" ht="22.15" customHeight="1" x14ac:dyDescent="0.2">
      <c r="A184" s="26"/>
      <c r="B184" s="120"/>
      <c r="C184" s="159" t="s">
        <v>294</v>
      </c>
      <c r="D184" s="159" t="s">
        <v>260</v>
      </c>
      <c r="E184" s="160" t="s">
        <v>295</v>
      </c>
      <c r="F184" s="161" t="s">
        <v>296</v>
      </c>
      <c r="G184" s="162" t="s">
        <v>142</v>
      </c>
      <c r="H184" s="163">
        <v>1</v>
      </c>
      <c r="I184" s="164"/>
      <c r="J184" s="164"/>
      <c r="K184" s="124"/>
      <c r="L184" s="26"/>
      <c r="M184" s="26"/>
      <c r="N184" s="26"/>
      <c r="O184" s="26"/>
      <c r="P184" s="26"/>
      <c r="Q184" s="26"/>
      <c r="R184" s="26"/>
      <c r="S184" s="26"/>
      <c r="T184" s="26"/>
      <c r="AG184" s="122" t="s">
        <v>255</v>
      </c>
      <c r="AI184" s="122" t="s">
        <v>260</v>
      </c>
      <c r="AJ184" s="122" t="s">
        <v>85</v>
      </c>
      <c r="AN184" s="14" t="s">
        <v>114</v>
      </c>
      <c r="AT184" s="123" t="e">
        <f>IF(#REF!="základná",J184,0)</f>
        <v>#REF!</v>
      </c>
      <c r="AU184" s="123" t="e">
        <f>IF(#REF!="znížená",J184,0)</f>
        <v>#REF!</v>
      </c>
      <c r="AV184" s="123" t="e">
        <f>IF(#REF!="zákl. prenesená",J184,0)</f>
        <v>#REF!</v>
      </c>
      <c r="AW184" s="123" t="e">
        <f>IF(#REF!="zníž. prenesená",J184,0)</f>
        <v>#REF!</v>
      </c>
      <c r="AX184" s="123" t="e">
        <f>IF(#REF!="nulová",J184,0)</f>
        <v>#REF!</v>
      </c>
      <c r="AY184" s="14" t="s">
        <v>85</v>
      </c>
      <c r="AZ184" s="123">
        <f t="shared" si="2"/>
        <v>0</v>
      </c>
      <c r="BA184" s="14" t="s">
        <v>183</v>
      </c>
      <c r="BB184" s="122" t="s">
        <v>297</v>
      </c>
    </row>
    <row r="185" spans="1:54" s="2" customFormat="1" ht="22.15" customHeight="1" x14ac:dyDescent="0.2">
      <c r="A185" s="26"/>
      <c r="B185" s="120"/>
      <c r="C185" s="159" t="s">
        <v>298</v>
      </c>
      <c r="D185" s="159" t="s">
        <v>260</v>
      </c>
      <c r="E185" s="160" t="s">
        <v>299</v>
      </c>
      <c r="F185" s="161" t="s">
        <v>300</v>
      </c>
      <c r="G185" s="162" t="s">
        <v>142</v>
      </c>
      <c r="H185" s="163">
        <v>1</v>
      </c>
      <c r="I185" s="164"/>
      <c r="J185" s="164"/>
      <c r="K185" s="124"/>
      <c r="L185" s="26"/>
      <c r="M185" s="26"/>
      <c r="N185" s="26"/>
      <c r="O185" s="26"/>
      <c r="P185" s="26"/>
      <c r="Q185" s="26"/>
      <c r="R185" s="26"/>
      <c r="S185" s="26"/>
      <c r="T185" s="26"/>
      <c r="AG185" s="122" t="s">
        <v>255</v>
      </c>
      <c r="AI185" s="122" t="s">
        <v>260</v>
      </c>
      <c r="AJ185" s="122" t="s">
        <v>85</v>
      </c>
      <c r="AN185" s="14" t="s">
        <v>114</v>
      </c>
      <c r="AT185" s="123" t="e">
        <f>IF(#REF!="základná",J185,0)</f>
        <v>#REF!</v>
      </c>
      <c r="AU185" s="123" t="e">
        <f>IF(#REF!="znížená",J185,0)</f>
        <v>#REF!</v>
      </c>
      <c r="AV185" s="123" t="e">
        <f>IF(#REF!="zákl. prenesená",J185,0)</f>
        <v>#REF!</v>
      </c>
      <c r="AW185" s="123" t="e">
        <f>IF(#REF!="zníž. prenesená",J185,0)</f>
        <v>#REF!</v>
      </c>
      <c r="AX185" s="123" t="e">
        <f>IF(#REF!="nulová",J185,0)</f>
        <v>#REF!</v>
      </c>
      <c r="AY185" s="14" t="s">
        <v>85</v>
      </c>
      <c r="AZ185" s="123">
        <f t="shared" si="2"/>
        <v>0</v>
      </c>
      <c r="BA185" s="14" t="s">
        <v>183</v>
      </c>
      <c r="BB185" s="122" t="s">
        <v>301</v>
      </c>
    </row>
    <row r="186" spans="1:54" s="2" customFormat="1" ht="22.15" customHeight="1" x14ac:dyDescent="0.2">
      <c r="A186" s="26"/>
      <c r="B186" s="120"/>
      <c r="C186" s="153" t="s">
        <v>302</v>
      </c>
      <c r="D186" s="153" t="s">
        <v>117</v>
      </c>
      <c r="E186" s="154" t="s">
        <v>303</v>
      </c>
      <c r="F186" s="155" t="s">
        <v>304</v>
      </c>
      <c r="G186" s="156" t="s">
        <v>251</v>
      </c>
      <c r="H186" s="157">
        <v>16.52</v>
      </c>
      <c r="I186" s="158"/>
      <c r="J186" s="158"/>
      <c r="K186" s="121"/>
      <c r="L186" s="26"/>
      <c r="M186" s="26"/>
      <c r="N186" s="26"/>
      <c r="O186" s="26"/>
      <c r="P186" s="26"/>
      <c r="Q186" s="26"/>
      <c r="R186" s="26"/>
      <c r="S186" s="26"/>
      <c r="T186" s="26"/>
      <c r="AG186" s="122" t="s">
        <v>183</v>
      </c>
      <c r="AI186" s="122" t="s">
        <v>117</v>
      </c>
      <c r="AJ186" s="122" t="s">
        <v>85</v>
      </c>
      <c r="AN186" s="14" t="s">
        <v>114</v>
      </c>
      <c r="AT186" s="123" t="e">
        <f>IF(#REF!="základná",J186,0)</f>
        <v>#REF!</v>
      </c>
      <c r="AU186" s="123" t="e">
        <f>IF(#REF!="znížená",J186,0)</f>
        <v>#REF!</v>
      </c>
      <c r="AV186" s="123" t="e">
        <f>IF(#REF!="zákl. prenesená",J186,0)</f>
        <v>#REF!</v>
      </c>
      <c r="AW186" s="123" t="e">
        <f>IF(#REF!="zníž. prenesená",J186,0)</f>
        <v>#REF!</v>
      </c>
      <c r="AX186" s="123" t="e">
        <f>IF(#REF!="nulová",J186,0)</f>
        <v>#REF!</v>
      </c>
      <c r="AY186" s="14" t="s">
        <v>85</v>
      </c>
      <c r="AZ186" s="123">
        <f t="shared" si="2"/>
        <v>0</v>
      </c>
      <c r="BA186" s="14" t="s">
        <v>183</v>
      </c>
      <c r="BB186" s="122" t="s">
        <v>305</v>
      </c>
    </row>
    <row r="187" spans="1:54" s="12" customFormat="1" ht="22.9" customHeight="1" x14ac:dyDescent="0.2">
      <c r="B187" s="116"/>
      <c r="C187" s="147"/>
      <c r="D187" s="148" t="s">
        <v>72</v>
      </c>
      <c r="E187" s="151" t="s">
        <v>306</v>
      </c>
      <c r="F187" s="151" t="s">
        <v>307</v>
      </c>
      <c r="G187" s="147"/>
      <c r="H187" s="147"/>
      <c r="I187" s="147"/>
      <c r="J187" s="152"/>
      <c r="AG187" s="117" t="s">
        <v>85</v>
      </c>
      <c r="AI187" s="118" t="s">
        <v>72</v>
      </c>
      <c r="AJ187" s="118" t="s">
        <v>77</v>
      </c>
      <c r="AN187" s="117" t="s">
        <v>114</v>
      </c>
      <c r="AZ187" s="119">
        <f>SUM(AZ188:AZ196)</f>
        <v>0</v>
      </c>
    </row>
    <row r="188" spans="1:54" s="2" customFormat="1" ht="14.45" customHeight="1" x14ac:dyDescent="0.2">
      <c r="A188" s="26"/>
      <c r="B188" s="120"/>
      <c r="C188" s="153" t="s">
        <v>308</v>
      </c>
      <c r="D188" s="153" t="s">
        <v>117</v>
      </c>
      <c r="E188" s="154" t="s">
        <v>309</v>
      </c>
      <c r="F188" s="155" t="s">
        <v>310</v>
      </c>
      <c r="G188" s="156" t="s">
        <v>142</v>
      </c>
      <c r="H188" s="157">
        <v>3</v>
      </c>
      <c r="I188" s="158"/>
      <c r="J188" s="158"/>
      <c r="K188" s="121"/>
      <c r="L188" s="26"/>
      <c r="M188" s="26"/>
      <c r="N188" s="26"/>
      <c r="O188" s="26"/>
      <c r="P188" s="26"/>
      <c r="Q188" s="26"/>
      <c r="R188" s="26"/>
      <c r="S188" s="26"/>
      <c r="T188" s="26"/>
      <c r="AG188" s="122" t="s">
        <v>183</v>
      </c>
      <c r="AI188" s="122" t="s">
        <v>117</v>
      </c>
      <c r="AJ188" s="122" t="s">
        <v>85</v>
      </c>
      <c r="AN188" s="14" t="s">
        <v>114</v>
      </c>
      <c r="AT188" s="123" t="e">
        <f>IF(#REF!="základná",J188,0)</f>
        <v>#REF!</v>
      </c>
      <c r="AU188" s="123" t="e">
        <f>IF(#REF!="znížená",J188,0)</f>
        <v>#REF!</v>
      </c>
      <c r="AV188" s="123" t="e">
        <f>IF(#REF!="zákl. prenesená",J188,0)</f>
        <v>#REF!</v>
      </c>
      <c r="AW188" s="123" t="e">
        <f>IF(#REF!="zníž. prenesená",J188,0)</f>
        <v>#REF!</v>
      </c>
      <c r="AX188" s="123" t="e">
        <f>IF(#REF!="nulová",J188,0)</f>
        <v>#REF!</v>
      </c>
      <c r="AY188" s="14" t="s">
        <v>85</v>
      </c>
      <c r="AZ188" s="123">
        <f t="shared" ref="AZ188:AZ196" si="3">ROUND(I188*H188,2)</f>
        <v>0</v>
      </c>
      <c r="BA188" s="14" t="s">
        <v>183</v>
      </c>
      <c r="BB188" s="122" t="s">
        <v>311</v>
      </c>
    </row>
    <row r="189" spans="1:54" s="2" customFormat="1" ht="22.15" customHeight="1" x14ac:dyDescent="0.2">
      <c r="A189" s="26"/>
      <c r="B189" s="120"/>
      <c r="C189" s="159" t="s">
        <v>312</v>
      </c>
      <c r="D189" s="159" t="s">
        <v>260</v>
      </c>
      <c r="E189" s="160" t="s">
        <v>313</v>
      </c>
      <c r="F189" s="161" t="s">
        <v>314</v>
      </c>
      <c r="G189" s="162" t="s">
        <v>142</v>
      </c>
      <c r="H189" s="163">
        <v>3</v>
      </c>
      <c r="I189" s="164"/>
      <c r="J189" s="164"/>
      <c r="K189" s="124"/>
      <c r="L189" s="26"/>
      <c r="M189" s="26"/>
      <c r="N189" s="26"/>
      <c r="O189" s="26"/>
      <c r="P189" s="26"/>
      <c r="Q189" s="26"/>
      <c r="R189" s="26"/>
      <c r="S189" s="26"/>
      <c r="T189" s="26"/>
      <c r="AG189" s="122" t="s">
        <v>255</v>
      </c>
      <c r="AI189" s="122" t="s">
        <v>260</v>
      </c>
      <c r="AJ189" s="122" t="s">
        <v>85</v>
      </c>
      <c r="AN189" s="14" t="s">
        <v>114</v>
      </c>
      <c r="AT189" s="123" t="e">
        <f>IF(#REF!="základná",J189,0)</f>
        <v>#REF!</v>
      </c>
      <c r="AU189" s="123" t="e">
        <f>IF(#REF!="znížená",J189,0)</f>
        <v>#REF!</v>
      </c>
      <c r="AV189" s="123" t="e">
        <f>IF(#REF!="zákl. prenesená",J189,0)</f>
        <v>#REF!</v>
      </c>
      <c r="AW189" s="123" t="e">
        <f>IF(#REF!="zníž. prenesená",J189,0)</f>
        <v>#REF!</v>
      </c>
      <c r="AX189" s="123" t="e">
        <f>IF(#REF!="nulová",J189,0)</f>
        <v>#REF!</v>
      </c>
      <c r="AY189" s="14" t="s">
        <v>85</v>
      </c>
      <c r="AZ189" s="123">
        <f t="shared" si="3"/>
        <v>0</v>
      </c>
      <c r="BA189" s="14" t="s">
        <v>183</v>
      </c>
      <c r="BB189" s="122" t="s">
        <v>315</v>
      </c>
    </row>
    <row r="190" spans="1:54" s="2" customFormat="1" ht="19.899999999999999" customHeight="1" x14ac:dyDescent="0.2">
      <c r="A190" s="26"/>
      <c r="B190" s="120"/>
      <c r="C190" s="153" t="s">
        <v>316</v>
      </c>
      <c r="D190" s="153" t="s">
        <v>117</v>
      </c>
      <c r="E190" s="154" t="s">
        <v>317</v>
      </c>
      <c r="F190" s="155" t="s">
        <v>318</v>
      </c>
      <c r="G190" s="156" t="s">
        <v>142</v>
      </c>
      <c r="H190" s="157">
        <v>3</v>
      </c>
      <c r="I190" s="158"/>
      <c r="J190" s="158"/>
      <c r="K190" s="121"/>
      <c r="L190" s="26"/>
      <c r="M190" s="26"/>
      <c r="N190" s="26"/>
      <c r="O190" s="26"/>
      <c r="P190" s="26"/>
      <c r="Q190" s="26"/>
      <c r="R190" s="26"/>
      <c r="S190" s="26"/>
      <c r="T190" s="26"/>
      <c r="AG190" s="122" t="s">
        <v>183</v>
      </c>
      <c r="AI190" s="122" t="s">
        <v>117</v>
      </c>
      <c r="AJ190" s="122" t="s">
        <v>85</v>
      </c>
      <c r="AN190" s="14" t="s">
        <v>114</v>
      </c>
      <c r="AT190" s="123" t="e">
        <f>IF(#REF!="základná",J190,0)</f>
        <v>#REF!</v>
      </c>
      <c r="AU190" s="123" t="e">
        <f>IF(#REF!="znížená",J190,0)</f>
        <v>#REF!</v>
      </c>
      <c r="AV190" s="123" t="e">
        <f>IF(#REF!="zákl. prenesená",J190,0)</f>
        <v>#REF!</v>
      </c>
      <c r="AW190" s="123" t="e">
        <f>IF(#REF!="zníž. prenesená",J190,0)</f>
        <v>#REF!</v>
      </c>
      <c r="AX190" s="123" t="e">
        <f>IF(#REF!="nulová",J190,0)</f>
        <v>#REF!</v>
      </c>
      <c r="AY190" s="14" t="s">
        <v>85</v>
      </c>
      <c r="AZ190" s="123">
        <f t="shared" si="3"/>
        <v>0</v>
      </c>
      <c r="BA190" s="14" t="s">
        <v>183</v>
      </c>
      <c r="BB190" s="122" t="s">
        <v>319</v>
      </c>
    </row>
    <row r="191" spans="1:54" s="2" customFormat="1" ht="22.15" customHeight="1" x14ac:dyDescent="0.2">
      <c r="A191" s="26"/>
      <c r="B191" s="120"/>
      <c r="C191" s="159" t="s">
        <v>320</v>
      </c>
      <c r="D191" s="159" t="s">
        <v>260</v>
      </c>
      <c r="E191" s="160" t="s">
        <v>321</v>
      </c>
      <c r="F191" s="161" t="s">
        <v>322</v>
      </c>
      <c r="G191" s="162" t="s">
        <v>142</v>
      </c>
      <c r="H191" s="163">
        <v>3</v>
      </c>
      <c r="I191" s="164"/>
      <c r="J191" s="164"/>
      <c r="K191" s="124"/>
      <c r="L191" s="26"/>
      <c r="M191" s="26"/>
      <c r="N191" s="26"/>
      <c r="O191" s="26"/>
      <c r="P191" s="26"/>
      <c r="Q191" s="26"/>
      <c r="R191" s="26"/>
      <c r="S191" s="26"/>
      <c r="T191" s="26"/>
      <c r="AG191" s="122" t="s">
        <v>255</v>
      </c>
      <c r="AI191" s="122" t="s">
        <v>260</v>
      </c>
      <c r="AJ191" s="122" t="s">
        <v>85</v>
      </c>
      <c r="AN191" s="14" t="s">
        <v>114</v>
      </c>
      <c r="AT191" s="123" t="e">
        <f>IF(#REF!="základná",J191,0)</f>
        <v>#REF!</v>
      </c>
      <c r="AU191" s="123" t="e">
        <f>IF(#REF!="znížená",J191,0)</f>
        <v>#REF!</v>
      </c>
      <c r="AV191" s="123" t="e">
        <f>IF(#REF!="zákl. prenesená",J191,0)</f>
        <v>#REF!</v>
      </c>
      <c r="AW191" s="123" t="e">
        <f>IF(#REF!="zníž. prenesená",J191,0)</f>
        <v>#REF!</v>
      </c>
      <c r="AX191" s="123" t="e">
        <f>IF(#REF!="nulová",J191,0)</f>
        <v>#REF!</v>
      </c>
      <c r="AY191" s="14" t="s">
        <v>85</v>
      </c>
      <c r="AZ191" s="123">
        <f t="shared" si="3"/>
        <v>0</v>
      </c>
      <c r="BA191" s="14" t="s">
        <v>183</v>
      </c>
      <c r="BB191" s="122" t="s">
        <v>323</v>
      </c>
    </row>
    <row r="192" spans="1:54" s="2" customFormat="1" ht="19.899999999999999" customHeight="1" x14ac:dyDescent="0.2">
      <c r="A192" s="26"/>
      <c r="B192" s="120"/>
      <c r="C192" s="153" t="s">
        <v>324</v>
      </c>
      <c r="D192" s="153" t="s">
        <v>117</v>
      </c>
      <c r="E192" s="154" t="s">
        <v>325</v>
      </c>
      <c r="F192" s="155" t="s">
        <v>326</v>
      </c>
      <c r="G192" s="156" t="s">
        <v>142</v>
      </c>
      <c r="H192" s="157">
        <v>1</v>
      </c>
      <c r="I192" s="158"/>
      <c r="J192" s="158"/>
      <c r="K192" s="121"/>
      <c r="L192" s="26"/>
      <c r="M192" s="26"/>
      <c r="N192" s="26"/>
      <c r="O192" s="26"/>
      <c r="P192" s="26"/>
      <c r="Q192" s="26"/>
      <c r="R192" s="26"/>
      <c r="S192" s="26"/>
      <c r="T192" s="26"/>
      <c r="AG192" s="122" t="s">
        <v>183</v>
      </c>
      <c r="AI192" s="122" t="s">
        <v>117</v>
      </c>
      <c r="AJ192" s="122" t="s">
        <v>85</v>
      </c>
      <c r="AN192" s="14" t="s">
        <v>114</v>
      </c>
      <c r="AT192" s="123" t="e">
        <f>IF(#REF!="základná",J192,0)</f>
        <v>#REF!</v>
      </c>
      <c r="AU192" s="123" t="e">
        <f>IF(#REF!="znížená",J192,0)</f>
        <v>#REF!</v>
      </c>
      <c r="AV192" s="123" t="e">
        <f>IF(#REF!="zákl. prenesená",J192,0)</f>
        <v>#REF!</v>
      </c>
      <c r="AW192" s="123" t="e">
        <f>IF(#REF!="zníž. prenesená",J192,0)</f>
        <v>#REF!</v>
      </c>
      <c r="AX192" s="123" t="e">
        <f>IF(#REF!="nulová",J192,0)</f>
        <v>#REF!</v>
      </c>
      <c r="AY192" s="14" t="s">
        <v>85</v>
      </c>
      <c r="AZ192" s="123">
        <f t="shared" si="3"/>
        <v>0</v>
      </c>
      <c r="BA192" s="14" t="s">
        <v>183</v>
      </c>
      <c r="BB192" s="122" t="s">
        <v>327</v>
      </c>
    </row>
    <row r="193" spans="1:54" s="2" customFormat="1" ht="22.15" customHeight="1" x14ac:dyDescent="0.2">
      <c r="A193" s="26"/>
      <c r="B193" s="120"/>
      <c r="C193" s="159" t="s">
        <v>328</v>
      </c>
      <c r="D193" s="159" t="s">
        <v>260</v>
      </c>
      <c r="E193" s="160" t="s">
        <v>329</v>
      </c>
      <c r="F193" s="161" t="s">
        <v>330</v>
      </c>
      <c r="G193" s="162" t="s">
        <v>142</v>
      </c>
      <c r="H193" s="163">
        <v>1</v>
      </c>
      <c r="I193" s="164"/>
      <c r="J193" s="164"/>
      <c r="K193" s="124"/>
      <c r="L193" s="26"/>
      <c r="M193" s="26"/>
      <c r="N193" s="26"/>
      <c r="O193" s="26"/>
      <c r="P193" s="26"/>
      <c r="Q193" s="26"/>
      <c r="R193" s="26"/>
      <c r="S193" s="26"/>
      <c r="T193" s="26"/>
      <c r="AG193" s="122" t="s">
        <v>255</v>
      </c>
      <c r="AI193" s="122" t="s">
        <v>260</v>
      </c>
      <c r="AJ193" s="122" t="s">
        <v>85</v>
      </c>
      <c r="AN193" s="14" t="s">
        <v>114</v>
      </c>
      <c r="AT193" s="123" t="e">
        <f>IF(#REF!="základná",J193,0)</f>
        <v>#REF!</v>
      </c>
      <c r="AU193" s="123" t="e">
        <f>IF(#REF!="znížená",J193,0)</f>
        <v>#REF!</v>
      </c>
      <c r="AV193" s="123" t="e">
        <f>IF(#REF!="zákl. prenesená",J193,0)</f>
        <v>#REF!</v>
      </c>
      <c r="AW193" s="123" t="e">
        <f>IF(#REF!="zníž. prenesená",J193,0)</f>
        <v>#REF!</v>
      </c>
      <c r="AX193" s="123" t="e">
        <f>IF(#REF!="nulová",J193,0)</f>
        <v>#REF!</v>
      </c>
      <c r="AY193" s="14" t="s">
        <v>85</v>
      </c>
      <c r="AZ193" s="123">
        <f t="shared" si="3"/>
        <v>0</v>
      </c>
      <c r="BA193" s="14" t="s">
        <v>183</v>
      </c>
      <c r="BB193" s="122" t="s">
        <v>331</v>
      </c>
    </row>
    <row r="194" spans="1:54" s="2" customFormat="1" ht="22.15" customHeight="1" x14ac:dyDescent="0.2">
      <c r="A194" s="26"/>
      <c r="B194" s="120"/>
      <c r="C194" s="153" t="s">
        <v>332</v>
      </c>
      <c r="D194" s="153" t="s">
        <v>117</v>
      </c>
      <c r="E194" s="154" t="s">
        <v>333</v>
      </c>
      <c r="F194" s="155" t="s">
        <v>334</v>
      </c>
      <c r="G194" s="156" t="s">
        <v>142</v>
      </c>
      <c r="H194" s="157">
        <v>3</v>
      </c>
      <c r="I194" s="158"/>
      <c r="J194" s="158"/>
      <c r="K194" s="121"/>
      <c r="L194" s="26"/>
      <c r="M194" s="26"/>
      <c r="N194" s="26"/>
      <c r="O194" s="26"/>
      <c r="P194" s="26"/>
      <c r="Q194" s="26"/>
      <c r="R194" s="26"/>
      <c r="S194" s="26"/>
      <c r="T194" s="26"/>
      <c r="AG194" s="122" t="s">
        <v>183</v>
      </c>
      <c r="AI194" s="122" t="s">
        <v>117</v>
      </c>
      <c r="AJ194" s="122" t="s">
        <v>85</v>
      </c>
      <c r="AN194" s="14" t="s">
        <v>114</v>
      </c>
      <c r="AT194" s="123" t="e">
        <f>IF(#REF!="základná",J194,0)</f>
        <v>#REF!</v>
      </c>
      <c r="AU194" s="123" t="e">
        <f>IF(#REF!="znížená",J194,0)</f>
        <v>#REF!</v>
      </c>
      <c r="AV194" s="123" t="e">
        <f>IF(#REF!="zákl. prenesená",J194,0)</f>
        <v>#REF!</v>
      </c>
      <c r="AW194" s="123" t="e">
        <f>IF(#REF!="zníž. prenesená",J194,0)</f>
        <v>#REF!</v>
      </c>
      <c r="AX194" s="123" t="e">
        <f>IF(#REF!="nulová",J194,0)</f>
        <v>#REF!</v>
      </c>
      <c r="AY194" s="14" t="s">
        <v>85</v>
      </c>
      <c r="AZ194" s="123">
        <f t="shared" si="3"/>
        <v>0</v>
      </c>
      <c r="BA194" s="14" t="s">
        <v>183</v>
      </c>
      <c r="BB194" s="122" t="s">
        <v>335</v>
      </c>
    </row>
    <row r="195" spans="1:54" s="2" customFormat="1" ht="22.15" customHeight="1" x14ac:dyDescent="0.2">
      <c r="A195" s="26"/>
      <c r="B195" s="120"/>
      <c r="C195" s="153" t="s">
        <v>336</v>
      </c>
      <c r="D195" s="153" t="s">
        <v>117</v>
      </c>
      <c r="E195" s="154" t="s">
        <v>337</v>
      </c>
      <c r="F195" s="155" t="s">
        <v>338</v>
      </c>
      <c r="G195" s="156" t="s">
        <v>142</v>
      </c>
      <c r="H195" s="157">
        <v>2</v>
      </c>
      <c r="I195" s="158"/>
      <c r="J195" s="158"/>
      <c r="K195" s="121"/>
      <c r="L195" s="26"/>
      <c r="M195" s="26"/>
      <c r="N195" s="26"/>
      <c r="O195" s="26"/>
      <c r="P195" s="26"/>
      <c r="Q195" s="26"/>
      <c r="R195" s="26"/>
      <c r="S195" s="26"/>
      <c r="T195" s="26"/>
      <c r="AG195" s="122" t="s">
        <v>183</v>
      </c>
      <c r="AI195" s="122" t="s">
        <v>117</v>
      </c>
      <c r="AJ195" s="122" t="s">
        <v>85</v>
      </c>
      <c r="AN195" s="14" t="s">
        <v>114</v>
      </c>
      <c r="AT195" s="123" t="e">
        <f>IF(#REF!="základná",J195,0)</f>
        <v>#REF!</v>
      </c>
      <c r="AU195" s="123" t="e">
        <f>IF(#REF!="znížená",J195,0)</f>
        <v>#REF!</v>
      </c>
      <c r="AV195" s="123" t="e">
        <f>IF(#REF!="zákl. prenesená",J195,0)</f>
        <v>#REF!</v>
      </c>
      <c r="AW195" s="123" t="e">
        <f>IF(#REF!="zníž. prenesená",J195,0)</f>
        <v>#REF!</v>
      </c>
      <c r="AX195" s="123" t="e">
        <f>IF(#REF!="nulová",J195,0)</f>
        <v>#REF!</v>
      </c>
      <c r="AY195" s="14" t="s">
        <v>85</v>
      </c>
      <c r="AZ195" s="123">
        <f t="shared" si="3"/>
        <v>0</v>
      </c>
      <c r="BA195" s="14" t="s">
        <v>183</v>
      </c>
      <c r="BB195" s="122" t="s">
        <v>339</v>
      </c>
    </row>
    <row r="196" spans="1:54" s="2" customFormat="1" ht="22.15" customHeight="1" x14ac:dyDescent="0.2">
      <c r="A196" s="26"/>
      <c r="B196" s="120"/>
      <c r="C196" s="153" t="s">
        <v>340</v>
      </c>
      <c r="D196" s="153" t="s">
        <v>117</v>
      </c>
      <c r="E196" s="154" t="s">
        <v>341</v>
      </c>
      <c r="F196" s="155" t="s">
        <v>342</v>
      </c>
      <c r="G196" s="156" t="s">
        <v>251</v>
      </c>
      <c r="H196" s="157">
        <v>9.0120000000000005</v>
      </c>
      <c r="I196" s="158"/>
      <c r="J196" s="158"/>
      <c r="K196" s="121"/>
      <c r="L196" s="26"/>
      <c r="M196" s="26"/>
      <c r="N196" s="26"/>
      <c r="O196" s="26"/>
      <c r="P196" s="26"/>
      <c r="Q196" s="26"/>
      <c r="R196" s="26"/>
      <c r="S196" s="26"/>
      <c r="T196" s="26"/>
      <c r="AG196" s="122" t="s">
        <v>183</v>
      </c>
      <c r="AI196" s="122" t="s">
        <v>117</v>
      </c>
      <c r="AJ196" s="122" t="s">
        <v>85</v>
      </c>
      <c r="AN196" s="14" t="s">
        <v>114</v>
      </c>
      <c r="AT196" s="123" t="e">
        <f>IF(#REF!="základná",J196,0)</f>
        <v>#REF!</v>
      </c>
      <c r="AU196" s="123" t="e">
        <f>IF(#REF!="znížená",J196,0)</f>
        <v>#REF!</v>
      </c>
      <c r="AV196" s="123" t="e">
        <f>IF(#REF!="zákl. prenesená",J196,0)</f>
        <v>#REF!</v>
      </c>
      <c r="AW196" s="123" t="e">
        <f>IF(#REF!="zníž. prenesená",J196,0)</f>
        <v>#REF!</v>
      </c>
      <c r="AX196" s="123" t="e">
        <f>IF(#REF!="nulová",J196,0)</f>
        <v>#REF!</v>
      </c>
      <c r="AY196" s="14" t="s">
        <v>85</v>
      </c>
      <c r="AZ196" s="123">
        <f t="shared" si="3"/>
        <v>0</v>
      </c>
      <c r="BA196" s="14" t="s">
        <v>183</v>
      </c>
      <c r="BB196" s="122" t="s">
        <v>343</v>
      </c>
    </row>
    <row r="197" spans="1:54" s="12" customFormat="1" ht="22.9" customHeight="1" x14ac:dyDescent="0.2">
      <c r="B197" s="116"/>
      <c r="C197" s="147"/>
      <c r="D197" s="148" t="s">
        <v>72</v>
      </c>
      <c r="E197" s="151" t="s">
        <v>344</v>
      </c>
      <c r="F197" s="151" t="s">
        <v>345</v>
      </c>
      <c r="G197" s="147"/>
      <c r="H197" s="147"/>
      <c r="I197" s="147"/>
      <c r="J197" s="152"/>
      <c r="AG197" s="117" t="s">
        <v>85</v>
      </c>
      <c r="AI197" s="118" t="s">
        <v>72</v>
      </c>
      <c r="AJ197" s="118" t="s">
        <v>77</v>
      </c>
      <c r="AN197" s="117" t="s">
        <v>114</v>
      </c>
      <c r="AZ197" s="119">
        <f>SUM(AZ198:AZ201)</f>
        <v>0</v>
      </c>
    </row>
    <row r="198" spans="1:54" s="2" customFormat="1" ht="19.899999999999999" customHeight="1" x14ac:dyDescent="0.2">
      <c r="A198" s="26"/>
      <c r="B198" s="120"/>
      <c r="C198" s="153" t="s">
        <v>346</v>
      </c>
      <c r="D198" s="153" t="s">
        <v>117</v>
      </c>
      <c r="E198" s="154" t="s">
        <v>347</v>
      </c>
      <c r="F198" s="155" t="s">
        <v>348</v>
      </c>
      <c r="G198" s="156" t="s">
        <v>148</v>
      </c>
      <c r="H198" s="157">
        <v>156.41999999999999</v>
      </c>
      <c r="I198" s="158"/>
      <c r="J198" s="158"/>
      <c r="K198" s="121"/>
      <c r="L198" s="26"/>
      <c r="M198" s="26"/>
      <c r="N198" s="26"/>
      <c r="O198" s="26"/>
      <c r="P198" s="26"/>
      <c r="Q198" s="26"/>
      <c r="R198" s="26"/>
      <c r="S198" s="26"/>
      <c r="T198" s="26"/>
      <c r="AG198" s="122" t="s">
        <v>183</v>
      </c>
      <c r="AI198" s="122" t="s">
        <v>117</v>
      </c>
      <c r="AJ198" s="122" t="s">
        <v>85</v>
      </c>
      <c r="AN198" s="14" t="s">
        <v>114</v>
      </c>
      <c r="AT198" s="123" t="e">
        <f>IF(#REF!="základná",J198,0)</f>
        <v>#REF!</v>
      </c>
      <c r="AU198" s="123" t="e">
        <f>IF(#REF!="znížená",J198,0)</f>
        <v>#REF!</v>
      </c>
      <c r="AV198" s="123" t="e">
        <f>IF(#REF!="zákl. prenesená",J198,0)</f>
        <v>#REF!</v>
      </c>
      <c r="AW198" s="123" t="e">
        <f>IF(#REF!="zníž. prenesená",J198,0)</f>
        <v>#REF!</v>
      </c>
      <c r="AX198" s="123" t="e">
        <f>IF(#REF!="nulová",J198,0)</f>
        <v>#REF!</v>
      </c>
      <c r="AY198" s="14" t="s">
        <v>85</v>
      </c>
      <c r="AZ198" s="123">
        <f>ROUND(I198*H198,2)</f>
        <v>0</v>
      </c>
      <c r="BA198" s="14" t="s">
        <v>183</v>
      </c>
      <c r="BB198" s="122" t="s">
        <v>349</v>
      </c>
    </row>
    <row r="199" spans="1:54" s="2" customFormat="1" ht="22.15" customHeight="1" x14ac:dyDescent="0.2">
      <c r="A199" s="26"/>
      <c r="B199" s="120"/>
      <c r="C199" s="153" t="s">
        <v>350</v>
      </c>
      <c r="D199" s="153" t="s">
        <v>117</v>
      </c>
      <c r="E199" s="154" t="s">
        <v>351</v>
      </c>
      <c r="F199" s="155" t="s">
        <v>352</v>
      </c>
      <c r="G199" s="156" t="s">
        <v>148</v>
      </c>
      <c r="H199" s="157">
        <v>156.41999999999999</v>
      </c>
      <c r="I199" s="158"/>
      <c r="J199" s="158"/>
      <c r="K199" s="121"/>
      <c r="L199" s="26"/>
      <c r="M199" s="26"/>
      <c r="N199" s="26"/>
      <c r="O199" s="26"/>
      <c r="P199" s="26"/>
      <c r="Q199" s="26"/>
      <c r="R199" s="26"/>
      <c r="S199" s="26"/>
      <c r="T199" s="26"/>
      <c r="AG199" s="122" t="s">
        <v>183</v>
      </c>
      <c r="AI199" s="122" t="s">
        <v>117</v>
      </c>
      <c r="AJ199" s="122" t="s">
        <v>85</v>
      </c>
      <c r="AN199" s="14" t="s">
        <v>114</v>
      </c>
      <c r="AT199" s="123" t="e">
        <f>IF(#REF!="základná",J199,0)</f>
        <v>#REF!</v>
      </c>
      <c r="AU199" s="123" t="e">
        <f>IF(#REF!="znížená",J199,0)</f>
        <v>#REF!</v>
      </c>
      <c r="AV199" s="123" t="e">
        <f>IF(#REF!="zákl. prenesená",J199,0)</f>
        <v>#REF!</v>
      </c>
      <c r="AW199" s="123" t="e">
        <f>IF(#REF!="zníž. prenesená",J199,0)</f>
        <v>#REF!</v>
      </c>
      <c r="AX199" s="123" t="e">
        <f>IF(#REF!="nulová",J199,0)</f>
        <v>#REF!</v>
      </c>
      <c r="AY199" s="14" t="s">
        <v>85</v>
      </c>
      <c r="AZ199" s="123">
        <f>ROUND(I199*H199,2)</f>
        <v>0</v>
      </c>
      <c r="BA199" s="14" t="s">
        <v>183</v>
      </c>
      <c r="BB199" s="122" t="s">
        <v>353</v>
      </c>
    </row>
    <row r="200" spans="1:54" s="2" customFormat="1" ht="19.899999999999999" customHeight="1" x14ac:dyDescent="0.2">
      <c r="A200" s="26"/>
      <c r="B200" s="120"/>
      <c r="C200" s="153" t="s">
        <v>354</v>
      </c>
      <c r="D200" s="153" t="s">
        <v>117</v>
      </c>
      <c r="E200" s="154" t="s">
        <v>355</v>
      </c>
      <c r="F200" s="155" t="s">
        <v>356</v>
      </c>
      <c r="G200" s="156" t="s">
        <v>148</v>
      </c>
      <c r="H200" s="157">
        <v>156.41999999999999</v>
      </c>
      <c r="I200" s="158"/>
      <c r="J200" s="158"/>
      <c r="K200" s="121"/>
      <c r="L200" s="26"/>
      <c r="M200" s="26"/>
      <c r="N200" s="26"/>
      <c r="O200" s="26"/>
      <c r="P200" s="26"/>
      <c r="Q200" s="26"/>
      <c r="R200" s="26"/>
      <c r="S200" s="26"/>
      <c r="T200" s="26"/>
      <c r="AG200" s="122" t="s">
        <v>183</v>
      </c>
      <c r="AI200" s="122" t="s">
        <v>117</v>
      </c>
      <c r="AJ200" s="122" t="s">
        <v>85</v>
      </c>
      <c r="AN200" s="14" t="s">
        <v>114</v>
      </c>
      <c r="AT200" s="123" t="e">
        <f>IF(#REF!="základná",J200,0)</f>
        <v>#REF!</v>
      </c>
      <c r="AU200" s="123" t="e">
        <f>IF(#REF!="znížená",J200,0)</f>
        <v>#REF!</v>
      </c>
      <c r="AV200" s="123" t="e">
        <f>IF(#REF!="zákl. prenesená",J200,0)</f>
        <v>#REF!</v>
      </c>
      <c r="AW200" s="123" t="e">
        <f>IF(#REF!="zníž. prenesená",J200,0)</f>
        <v>#REF!</v>
      </c>
      <c r="AX200" s="123" t="e">
        <f>IF(#REF!="nulová",J200,0)</f>
        <v>#REF!</v>
      </c>
      <c r="AY200" s="14" t="s">
        <v>85</v>
      </c>
      <c r="AZ200" s="123">
        <f>ROUND(I200*H200,2)</f>
        <v>0</v>
      </c>
      <c r="BA200" s="14" t="s">
        <v>183</v>
      </c>
      <c r="BB200" s="122" t="s">
        <v>357</v>
      </c>
    </row>
    <row r="201" spans="1:54" s="2" customFormat="1" ht="14.45" customHeight="1" x14ac:dyDescent="0.2">
      <c r="A201" s="26"/>
      <c r="B201" s="120"/>
      <c r="C201" s="153" t="s">
        <v>358</v>
      </c>
      <c r="D201" s="153" t="s">
        <v>117</v>
      </c>
      <c r="E201" s="154" t="s">
        <v>359</v>
      </c>
      <c r="F201" s="155" t="s">
        <v>360</v>
      </c>
      <c r="G201" s="156" t="s">
        <v>148</v>
      </c>
      <c r="H201" s="157">
        <v>2</v>
      </c>
      <c r="I201" s="158"/>
      <c r="J201" s="158"/>
      <c r="K201" s="121"/>
      <c r="L201" s="26"/>
      <c r="M201" s="26"/>
      <c r="N201" s="26"/>
      <c r="O201" s="26"/>
      <c r="P201" s="26"/>
      <c r="Q201" s="26"/>
      <c r="R201" s="26"/>
      <c r="S201" s="26"/>
      <c r="T201" s="26"/>
      <c r="AG201" s="122" t="s">
        <v>183</v>
      </c>
      <c r="AI201" s="122" t="s">
        <v>117</v>
      </c>
      <c r="AJ201" s="122" t="s">
        <v>85</v>
      </c>
      <c r="AN201" s="14" t="s">
        <v>114</v>
      </c>
      <c r="AT201" s="123" t="e">
        <f>IF(#REF!="základná",J201,0)</f>
        <v>#REF!</v>
      </c>
      <c r="AU201" s="123" t="e">
        <f>IF(#REF!="znížená",J201,0)</f>
        <v>#REF!</v>
      </c>
      <c r="AV201" s="123" t="e">
        <f>IF(#REF!="zákl. prenesená",J201,0)</f>
        <v>#REF!</v>
      </c>
      <c r="AW201" s="123" t="e">
        <f>IF(#REF!="zníž. prenesená",J201,0)</f>
        <v>#REF!</v>
      </c>
      <c r="AX201" s="123" t="e">
        <f>IF(#REF!="nulová",J201,0)</f>
        <v>#REF!</v>
      </c>
      <c r="AY201" s="14" t="s">
        <v>85</v>
      </c>
      <c r="AZ201" s="123">
        <f>ROUND(I201*H201,2)</f>
        <v>0</v>
      </c>
      <c r="BA201" s="14" t="s">
        <v>183</v>
      </c>
      <c r="BB201" s="122" t="s">
        <v>361</v>
      </c>
    </row>
    <row r="202" spans="1:54" s="12" customFormat="1" ht="22.9" customHeight="1" x14ac:dyDescent="0.2">
      <c r="B202" s="116"/>
      <c r="C202" s="147"/>
      <c r="D202" s="148" t="s">
        <v>72</v>
      </c>
      <c r="E202" s="151" t="s">
        <v>362</v>
      </c>
      <c r="F202" s="151" t="s">
        <v>363</v>
      </c>
      <c r="G202" s="147"/>
      <c r="H202" s="147"/>
      <c r="I202" s="147"/>
      <c r="J202" s="152"/>
      <c r="AG202" s="117" t="s">
        <v>85</v>
      </c>
      <c r="AI202" s="118" t="s">
        <v>72</v>
      </c>
      <c r="AJ202" s="118" t="s">
        <v>77</v>
      </c>
      <c r="AN202" s="117" t="s">
        <v>114</v>
      </c>
      <c r="AZ202" s="119">
        <f>SUM(AZ203:AZ205)</f>
        <v>0</v>
      </c>
    </row>
    <row r="203" spans="1:54" s="2" customFormat="1" ht="22.15" customHeight="1" x14ac:dyDescent="0.2">
      <c r="A203" s="26"/>
      <c r="B203" s="120"/>
      <c r="C203" s="153" t="s">
        <v>364</v>
      </c>
      <c r="D203" s="153" t="s">
        <v>117</v>
      </c>
      <c r="E203" s="154" t="s">
        <v>365</v>
      </c>
      <c r="F203" s="155" t="s">
        <v>366</v>
      </c>
      <c r="G203" s="156" t="s">
        <v>148</v>
      </c>
      <c r="H203" s="157">
        <v>558.70000000000005</v>
      </c>
      <c r="I203" s="158"/>
      <c r="J203" s="158"/>
      <c r="K203" s="121"/>
      <c r="L203" s="26"/>
      <c r="M203" s="26"/>
      <c r="N203" s="26"/>
      <c r="O203" s="26"/>
      <c r="P203" s="26"/>
      <c r="Q203" s="26"/>
      <c r="R203" s="26"/>
      <c r="S203" s="26"/>
      <c r="T203" s="26"/>
      <c r="AG203" s="122" t="s">
        <v>183</v>
      </c>
      <c r="AI203" s="122" t="s">
        <v>117</v>
      </c>
      <c r="AJ203" s="122" t="s">
        <v>85</v>
      </c>
      <c r="AN203" s="14" t="s">
        <v>114</v>
      </c>
      <c r="AT203" s="123" t="e">
        <f>IF(#REF!="základná",J203,0)</f>
        <v>#REF!</v>
      </c>
      <c r="AU203" s="123" t="e">
        <f>IF(#REF!="znížená",J203,0)</f>
        <v>#REF!</v>
      </c>
      <c r="AV203" s="123" t="e">
        <f>IF(#REF!="zákl. prenesená",J203,0)</f>
        <v>#REF!</v>
      </c>
      <c r="AW203" s="123" t="e">
        <f>IF(#REF!="zníž. prenesená",J203,0)</f>
        <v>#REF!</v>
      </c>
      <c r="AX203" s="123" t="e">
        <f>IF(#REF!="nulová",J203,0)</f>
        <v>#REF!</v>
      </c>
      <c r="AY203" s="14" t="s">
        <v>85</v>
      </c>
      <c r="AZ203" s="123">
        <f>ROUND(I203*H203,2)</f>
        <v>0</v>
      </c>
      <c r="BA203" s="14" t="s">
        <v>183</v>
      </c>
      <c r="BB203" s="122" t="s">
        <v>367</v>
      </c>
    </row>
    <row r="204" spans="1:54" s="2" customFormat="1" ht="22.15" customHeight="1" x14ac:dyDescent="0.2">
      <c r="A204" s="26"/>
      <c r="B204" s="120"/>
      <c r="C204" s="153" t="s">
        <v>368</v>
      </c>
      <c r="D204" s="153" t="s">
        <v>117</v>
      </c>
      <c r="E204" s="154" t="s">
        <v>369</v>
      </c>
      <c r="F204" s="155" t="s">
        <v>370</v>
      </c>
      <c r="G204" s="156" t="s">
        <v>148</v>
      </c>
      <c r="H204" s="157">
        <v>235.08</v>
      </c>
      <c r="I204" s="158"/>
      <c r="J204" s="158"/>
      <c r="K204" s="121"/>
      <c r="L204" s="26"/>
      <c r="M204" s="26"/>
      <c r="N204" s="26"/>
      <c r="O204" s="26"/>
      <c r="P204" s="26"/>
      <c r="Q204" s="26"/>
      <c r="R204" s="26"/>
      <c r="S204" s="26"/>
      <c r="T204" s="26"/>
      <c r="AG204" s="122" t="s">
        <v>183</v>
      </c>
      <c r="AI204" s="122" t="s">
        <v>117</v>
      </c>
      <c r="AJ204" s="122" t="s">
        <v>85</v>
      </c>
      <c r="AN204" s="14" t="s">
        <v>114</v>
      </c>
      <c r="AT204" s="123" t="e">
        <f>IF(#REF!="základná",J204,0)</f>
        <v>#REF!</v>
      </c>
      <c r="AU204" s="123" t="e">
        <f>IF(#REF!="znížená",J204,0)</f>
        <v>#REF!</v>
      </c>
      <c r="AV204" s="123" t="e">
        <f>IF(#REF!="zákl. prenesená",J204,0)</f>
        <v>#REF!</v>
      </c>
      <c r="AW204" s="123" t="e">
        <f>IF(#REF!="zníž. prenesená",J204,0)</f>
        <v>#REF!</v>
      </c>
      <c r="AX204" s="123" t="e">
        <f>IF(#REF!="nulová",J204,0)</f>
        <v>#REF!</v>
      </c>
      <c r="AY204" s="14" t="s">
        <v>85</v>
      </c>
      <c r="AZ204" s="123">
        <f>ROUND(I204*H204,2)</f>
        <v>0</v>
      </c>
      <c r="BA204" s="14" t="s">
        <v>183</v>
      </c>
      <c r="BB204" s="122" t="s">
        <v>371</v>
      </c>
    </row>
    <row r="205" spans="1:54" s="2" customFormat="1" ht="34.9" customHeight="1" x14ac:dyDescent="0.2">
      <c r="A205" s="26"/>
      <c r="B205" s="120"/>
      <c r="C205" s="153" t="s">
        <v>372</v>
      </c>
      <c r="D205" s="153" t="s">
        <v>117</v>
      </c>
      <c r="E205" s="154" t="s">
        <v>373</v>
      </c>
      <c r="F205" s="155" t="s">
        <v>374</v>
      </c>
      <c r="G205" s="156" t="s">
        <v>148</v>
      </c>
      <c r="H205" s="157">
        <v>558.70000000000005</v>
      </c>
      <c r="I205" s="158"/>
      <c r="J205" s="158"/>
      <c r="K205" s="121"/>
      <c r="L205" s="26"/>
      <c r="M205" s="26"/>
      <c r="N205" s="26"/>
      <c r="O205" s="26"/>
      <c r="P205" s="26"/>
      <c r="Q205" s="26"/>
      <c r="R205" s="26"/>
      <c r="S205" s="26"/>
      <c r="T205" s="26"/>
      <c r="AG205" s="122" t="s">
        <v>183</v>
      </c>
      <c r="AI205" s="122" t="s">
        <v>117</v>
      </c>
      <c r="AJ205" s="122" t="s">
        <v>85</v>
      </c>
      <c r="AN205" s="14" t="s">
        <v>114</v>
      </c>
      <c r="AT205" s="123" t="e">
        <f>IF(#REF!="základná",J205,0)</f>
        <v>#REF!</v>
      </c>
      <c r="AU205" s="123" t="e">
        <f>IF(#REF!="znížená",J205,0)</f>
        <v>#REF!</v>
      </c>
      <c r="AV205" s="123" t="e">
        <f>IF(#REF!="zákl. prenesená",J205,0)</f>
        <v>#REF!</v>
      </c>
      <c r="AW205" s="123" t="e">
        <f>IF(#REF!="zníž. prenesená",J205,0)</f>
        <v>#REF!</v>
      </c>
      <c r="AX205" s="123" t="e">
        <f>IF(#REF!="nulová",J205,0)</f>
        <v>#REF!</v>
      </c>
      <c r="AY205" s="14" t="s">
        <v>85</v>
      </c>
      <c r="AZ205" s="123">
        <f>ROUND(I205*H205,2)</f>
        <v>0</v>
      </c>
      <c r="BA205" s="14" t="s">
        <v>183</v>
      </c>
      <c r="BB205" s="122" t="s">
        <v>375</v>
      </c>
    </row>
    <row r="206" spans="1:54" s="2" customFormat="1" ht="6.95" customHeight="1" x14ac:dyDescent="0.2">
      <c r="A206" s="26"/>
      <c r="B206" s="42"/>
      <c r="C206" s="136"/>
      <c r="D206" s="136"/>
      <c r="E206" s="136"/>
      <c r="F206" s="136"/>
      <c r="G206" s="136"/>
      <c r="H206" s="136"/>
      <c r="I206" s="136"/>
      <c r="J206" s="136"/>
      <c r="K206" s="43"/>
      <c r="L206" s="26"/>
      <c r="M206" s="26"/>
      <c r="N206" s="26"/>
      <c r="O206" s="26"/>
      <c r="P206" s="26"/>
      <c r="Q206" s="26"/>
      <c r="R206" s="26"/>
      <c r="S206" s="26"/>
      <c r="T206" s="26"/>
    </row>
  </sheetData>
  <autoFilter ref="C132:K205"/>
  <mergeCells count="11">
    <mergeCell ref="E7:H7"/>
    <mergeCell ref="E9:H9"/>
    <mergeCell ref="E11:H11"/>
    <mergeCell ref="E20:H20"/>
    <mergeCell ref="E29:H29"/>
    <mergeCell ref="E125:H125"/>
    <mergeCell ref="E85:H85"/>
    <mergeCell ref="E87:H87"/>
    <mergeCell ref="E89:H89"/>
    <mergeCell ref="E121:H121"/>
    <mergeCell ref="E123:H123"/>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4</vt:i4>
      </vt:variant>
    </vt:vector>
  </HeadingPairs>
  <TitlesOfParts>
    <vt:vector size="5" baseType="lpstr">
      <vt:lpstr>ASR, statika</vt:lpstr>
      <vt:lpstr>'ASR, statika'!Názvy_tlače</vt:lpstr>
      <vt:lpstr>'Rekapitulácia stavby'!Názvy_tlače</vt:lpstr>
      <vt:lpstr>'ASR, statika'!Oblasť_tlače</vt:lpstr>
      <vt:lpstr>'Rekapitulácia stavby'!Oblasť_tlače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Holeš</dc:creator>
  <cp:lastModifiedBy>Alžbeta LUČIVŇÁKOVÁ</cp:lastModifiedBy>
  <cp:lastPrinted>2021-07-31T16:17:27Z</cp:lastPrinted>
  <dcterms:created xsi:type="dcterms:W3CDTF">2021-07-31T14:51:46Z</dcterms:created>
  <dcterms:modified xsi:type="dcterms:W3CDTF">2023-01-25T06:54:38Z</dcterms:modified>
</cp:coreProperties>
</file>