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RAKR\Desktop\"/>
    </mc:Choice>
  </mc:AlternateContent>
  <bookViews>
    <workbookView xWindow="0" yWindow="0" windowWidth="22380" windowHeight="11670"/>
  </bookViews>
  <sheets>
    <sheet name="Rekapitulace stavby" sheetId="1" r:id="rId1"/>
    <sheet name="001 - SO 5-5 Splašková ka..." sheetId="2" r:id="rId2"/>
    <sheet name="002 - SO 5-5.6 Dažďová ka..." sheetId="3" r:id="rId3"/>
    <sheet name="003 - SO 5-5.7 Preložky i..." sheetId="4" r:id="rId4"/>
    <sheet name="004 - SO 5-5.7 Přeložky p..." sheetId="5" r:id="rId5"/>
    <sheet name="005 - Ostatní a vedlješí ..." sheetId="6" r:id="rId6"/>
  </sheets>
  <definedNames>
    <definedName name="_xlnm._FilterDatabase" localSheetId="1" hidden="1">'001 - SO 5-5 Splašková ka...'!$C$133:$K$933</definedName>
    <definedName name="_xlnm._FilterDatabase" localSheetId="2" hidden="1">'002 - SO 5-5.6 Dažďová ka...'!$C$129:$K$942</definedName>
    <definedName name="_xlnm._FilterDatabase" localSheetId="3" hidden="1">'003 - SO 5-5.7 Preložky i...'!$C$128:$K$685</definedName>
    <definedName name="_xlnm._FilterDatabase" localSheetId="4" hidden="1">'004 - SO 5-5.7 Přeložky p...'!$C$128:$K$281</definedName>
    <definedName name="_xlnm._FilterDatabase" localSheetId="5" hidden="1">'005 - Ostatní a vedlješí ...'!$C$123:$K$144</definedName>
    <definedName name="_xlnm.Print_Titles" localSheetId="1">'001 - SO 5-5 Splašková ka...'!$133:$133</definedName>
    <definedName name="_xlnm.Print_Titles" localSheetId="2">'002 - SO 5-5.6 Dažďová ka...'!$129:$129</definedName>
    <definedName name="_xlnm.Print_Titles" localSheetId="3">'003 - SO 5-5.7 Preložky i...'!$128:$128</definedName>
    <definedName name="_xlnm.Print_Titles" localSheetId="4">'004 - SO 5-5.7 Přeložky p...'!$128:$128</definedName>
    <definedName name="_xlnm.Print_Titles" localSheetId="5">'005 - Ostatní a vedlješí ...'!$123:$123</definedName>
    <definedName name="_xlnm.Print_Titles" localSheetId="0">'Rekapitulace stavby'!$92:$92</definedName>
    <definedName name="_xlnm.Print_Area" localSheetId="1">'001 - SO 5-5 Splašková ka...'!$C$4:$J$76,'001 - SO 5-5 Splašková ka...'!$C$82:$J$113,'001 - SO 5-5 Splašková ka...'!$C$119:$K$933</definedName>
    <definedName name="_xlnm.Print_Area" localSheetId="2">'002 - SO 5-5.6 Dažďová ka...'!$C$4:$J$76,'002 - SO 5-5.6 Dažďová ka...'!$C$82:$J$109,'002 - SO 5-5.6 Dažďová ka...'!$C$115:$K$942</definedName>
    <definedName name="_xlnm.Print_Area" localSheetId="3">'003 - SO 5-5.7 Preložky i...'!$C$4:$J$76,'003 - SO 5-5.7 Preložky i...'!$C$82:$J$108,'003 - SO 5-5.7 Preložky i...'!$C$114:$K$685</definedName>
    <definedName name="_xlnm.Print_Area" localSheetId="4">'004 - SO 5-5.7 Přeložky p...'!$C$4:$J$76,'004 - SO 5-5.7 Přeložky p...'!$C$82:$J$108,'004 - SO 5-5.7 Přeložky p...'!$C$114:$K$281</definedName>
    <definedName name="_xlnm.Print_Area" localSheetId="5">'005 - Ostatní a vedlješí ...'!$C$4:$J$76,'005 - Ostatní a vedlješí ...'!$C$82:$J$103,'005 - Ostatní a vedlješí ...'!$C$109:$K$144</definedName>
    <definedName name="_xlnm.Print_Area" localSheetId="0">'Rekapitulace stavby'!$D$4:$AO$76,'Rekapitulace stavby'!$C$82:$AQ$101</definedName>
  </definedNames>
  <calcPr calcId="162913"/>
</workbook>
</file>

<file path=xl/calcChain.xml><?xml version="1.0" encoding="utf-8"?>
<calcChain xmlns="http://schemas.openxmlformats.org/spreadsheetml/2006/main">
  <c r="J39" i="6" l="1"/>
  <c r="J38" i="6"/>
  <c r="AY100" i="1" s="1"/>
  <c r="J37" i="6"/>
  <c r="AX100" i="1" s="1"/>
  <c r="BI143" i="6"/>
  <c r="BH143" i="6"/>
  <c r="BG143" i="6"/>
  <c r="BF143" i="6"/>
  <c r="T143" i="6"/>
  <c r="T142" i="6" s="1"/>
  <c r="R143" i="6"/>
  <c r="R142" i="6" s="1"/>
  <c r="P143" i="6"/>
  <c r="P142" i="6"/>
  <c r="BK143" i="6"/>
  <c r="BK142" i="6" s="1"/>
  <c r="J142" i="6" s="1"/>
  <c r="J102" i="6" s="1"/>
  <c r="J143" i="6"/>
  <c r="BE143" i="6" s="1"/>
  <c r="BI140" i="6"/>
  <c r="BH140" i="6"/>
  <c r="BG140" i="6"/>
  <c r="BF140" i="6"/>
  <c r="T140" i="6"/>
  <c r="R140" i="6"/>
  <c r="R139" i="6" s="1"/>
  <c r="P140" i="6"/>
  <c r="BK140" i="6"/>
  <c r="J140" i="6"/>
  <c r="BE140" i="6" s="1"/>
  <c r="BI137" i="6"/>
  <c r="BH137" i="6"/>
  <c r="BG137" i="6"/>
  <c r="BF137" i="6"/>
  <c r="T137" i="6"/>
  <c r="R137" i="6"/>
  <c r="P137" i="6"/>
  <c r="BK137" i="6"/>
  <c r="J137" i="6"/>
  <c r="BE137" i="6" s="1"/>
  <c r="BI135" i="6"/>
  <c r="BH135" i="6"/>
  <c r="BG135" i="6"/>
  <c r="BF135" i="6"/>
  <c r="T135" i="6"/>
  <c r="R135" i="6"/>
  <c r="P135" i="6"/>
  <c r="BK135" i="6"/>
  <c r="J135" i="6"/>
  <c r="BE135" i="6" s="1"/>
  <c r="BI133" i="6"/>
  <c r="BH133" i="6"/>
  <c r="BG133" i="6"/>
  <c r="BF133" i="6"/>
  <c r="T133" i="6"/>
  <c r="R133" i="6"/>
  <c r="P133" i="6"/>
  <c r="BK133" i="6"/>
  <c r="J133" i="6"/>
  <c r="BE133" i="6" s="1"/>
  <c r="BI131" i="6"/>
  <c r="BH131" i="6"/>
  <c r="BG131" i="6"/>
  <c r="BF131" i="6"/>
  <c r="T131" i="6"/>
  <c r="R131" i="6"/>
  <c r="P131" i="6"/>
  <c r="BK131" i="6"/>
  <c r="J131" i="6"/>
  <c r="BE131" i="6" s="1"/>
  <c r="BI129" i="6"/>
  <c r="BH129" i="6"/>
  <c r="BG129" i="6"/>
  <c r="BF129" i="6"/>
  <c r="T129" i="6"/>
  <c r="R129" i="6"/>
  <c r="P129" i="6"/>
  <c r="BK129" i="6"/>
  <c r="J129" i="6"/>
  <c r="BE129" i="6" s="1"/>
  <c r="BI127" i="6"/>
  <c r="BH127" i="6"/>
  <c r="BG127" i="6"/>
  <c r="BF127" i="6"/>
  <c r="T127" i="6"/>
  <c r="R127" i="6"/>
  <c r="P127" i="6"/>
  <c r="BK127" i="6"/>
  <c r="J127" i="6"/>
  <c r="BE127" i="6" s="1"/>
  <c r="J120" i="6"/>
  <c r="F120" i="6"/>
  <c r="F118" i="6"/>
  <c r="E116" i="6"/>
  <c r="J93" i="6"/>
  <c r="F93" i="6"/>
  <c r="F91" i="6"/>
  <c r="E89" i="6"/>
  <c r="J26" i="6"/>
  <c r="E26" i="6"/>
  <c r="J121" i="6" s="1"/>
  <c r="J25" i="6"/>
  <c r="J20" i="6"/>
  <c r="E20" i="6"/>
  <c r="F121" i="6" s="1"/>
  <c r="F94" i="6"/>
  <c r="J19" i="6"/>
  <c r="J14" i="6"/>
  <c r="J118" i="6" s="1"/>
  <c r="E7" i="6"/>
  <c r="E112" i="6" s="1"/>
  <c r="J39" i="5"/>
  <c r="J38" i="5"/>
  <c r="AY99" i="1" s="1"/>
  <c r="J37" i="5"/>
  <c r="AX99" i="1"/>
  <c r="BI281" i="5"/>
  <c r="BH281" i="5"/>
  <c r="BG281" i="5"/>
  <c r="BF281" i="5"/>
  <c r="T281" i="5"/>
  <c r="R281" i="5"/>
  <c r="P281" i="5"/>
  <c r="BK281" i="5"/>
  <c r="J281" i="5"/>
  <c r="BE281" i="5" s="1"/>
  <c r="BI280" i="5"/>
  <c r="BH280" i="5"/>
  <c r="BG280" i="5"/>
  <c r="BF280" i="5"/>
  <c r="T280" i="5"/>
  <c r="R280" i="5"/>
  <c r="P280" i="5"/>
  <c r="BK280" i="5"/>
  <c r="J280" i="5"/>
  <c r="BE280" i="5"/>
  <c r="BI279" i="5"/>
  <c r="BH279" i="5"/>
  <c r="BG279" i="5"/>
  <c r="BF279" i="5"/>
  <c r="T279" i="5"/>
  <c r="R279" i="5"/>
  <c r="P279" i="5"/>
  <c r="BK279" i="5"/>
  <c r="J279" i="5"/>
  <c r="BE279" i="5" s="1"/>
  <c r="BI278" i="5"/>
  <c r="BH278" i="5"/>
  <c r="BG278" i="5"/>
  <c r="BF278" i="5"/>
  <c r="T278" i="5"/>
  <c r="R278" i="5"/>
  <c r="P278" i="5"/>
  <c r="BK278" i="5"/>
  <c r="J278" i="5"/>
  <c r="BE278" i="5" s="1"/>
  <c r="BI277" i="5"/>
  <c r="BH277" i="5"/>
  <c r="BG277" i="5"/>
  <c r="BF277" i="5"/>
  <c r="T277" i="5"/>
  <c r="R277" i="5"/>
  <c r="P277" i="5"/>
  <c r="P276" i="5" s="1"/>
  <c r="BK277" i="5"/>
  <c r="BK276" i="5" s="1"/>
  <c r="J276" i="5" s="1"/>
  <c r="J107" i="5" s="1"/>
  <c r="J277" i="5"/>
  <c r="BE277" i="5" s="1"/>
  <c r="BI275" i="5"/>
  <c r="BH275" i="5"/>
  <c r="BG275" i="5"/>
  <c r="BF275" i="5"/>
  <c r="T275" i="5"/>
  <c r="R275" i="5"/>
  <c r="P275" i="5"/>
  <c r="BK275" i="5"/>
  <c r="J275" i="5"/>
  <c r="BE275" i="5" s="1"/>
  <c r="BI274" i="5"/>
  <c r="BH274" i="5"/>
  <c r="BG274" i="5"/>
  <c r="BF274" i="5"/>
  <c r="T274" i="5"/>
  <c r="T273" i="5"/>
  <c r="R274" i="5"/>
  <c r="R273" i="5" s="1"/>
  <c r="P274" i="5"/>
  <c r="P273" i="5" s="1"/>
  <c r="BK274" i="5"/>
  <c r="J274" i="5"/>
  <c r="BE274" i="5" s="1"/>
  <c r="BI272" i="5"/>
  <c r="BH272" i="5"/>
  <c r="BG272" i="5"/>
  <c r="BF272" i="5"/>
  <c r="T272" i="5"/>
  <c r="R272" i="5"/>
  <c r="P272" i="5"/>
  <c r="BK272" i="5"/>
  <c r="J272" i="5"/>
  <c r="BE272" i="5" s="1"/>
  <c r="BI271" i="5"/>
  <c r="BH271" i="5"/>
  <c r="BG271" i="5"/>
  <c r="BF271" i="5"/>
  <c r="T271" i="5"/>
  <c r="R271" i="5"/>
  <c r="P271" i="5"/>
  <c r="BK271" i="5"/>
  <c r="J271" i="5"/>
  <c r="BE271" i="5" s="1"/>
  <c r="BI270" i="5"/>
  <c r="BH270" i="5"/>
  <c r="BG270" i="5"/>
  <c r="BF270" i="5"/>
  <c r="T270" i="5"/>
  <c r="R270" i="5"/>
  <c r="P270" i="5"/>
  <c r="BK270" i="5"/>
  <c r="J270" i="5"/>
  <c r="BE270" i="5" s="1"/>
  <c r="BI269" i="5"/>
  <c r="BH269" i="5"/>
  <c r="BG269" i="5"/>
  <c r="BF269" i="5"/>
  <c r="T269" i="5"/>
  <c r="R269" i="5"/>
  <c r="P269" i="5"/>
  <c r="BK269" i="5"/>
  <c r="J269" i="5"/>
  <c r="BE269" i="5" s="1"/>
  <c r="BI268" i="5"/>
  <c r="BH268" i="5"/>
  <c r="BG268" i="5"/>
  <c r="BF268" i="5"/>
  <c r="T268" i="5"/>
  <c r="R268" i="5"/>
  <c r="P268" i="5"/>
  <c r="BK268" i="5"/>
  <c r="J268" i="5"/>
  <c r="BE268" i="5"/>
  <c r="BI267" i="5"/>
  <c r="BH267" i="5"/>
  <c r="BG267" i="5"/>
  <c r="BF267" i="5"/>
  <c r="T267" i="5"/>
  <c r="R267" i="5"/>
  <c r="P267" i="5"/>
  <c r="BK267" i="5"/>
  <c r="J267" i="5"/>
  <c r="BE267" i="5" s="1"/>
  <c r="BI266" i="5"/>
  <c r="BH266" i="5"/>
  <c r="BG266" i="5"/>
  <c r="BF266" i="5"/>
  <c r="T266" i="5"/>
  <c r="R266" i="5"/>
  <c r="P266" i="5"/>
  <c r="BK266" i="5"/>
  <c r="J266" i="5"/>
  <c r="BE266" i="5"/>
  <c r="BI265" i="5"/>
  <c r="BH265" i="5"/>
  <c r="BG265" i="5"/>
  <c r="BF265" i="5"/>
  <c r="T265" i="5"/>
  <c r="R265" i="5"/>
  <c r="P265" i="5"/>
  <c r="BK265" i="5"/>
  <c r="J265" i="5"/>
  <c r="BE265" i="5" s="1"/>
  <c r="BI264" i="5"/>
  <c r="BH264" i="5"/>
  <c r="BG264" i="5"/>
  <c r="BF264" i="5"/>
  <c r="T264" i="5"/>
  <c r="R264" i="5"/>
  <c r="P264" i="5"/>
  <c r="BK264" i="5"/>
  <c r="J264" i="5"/>
  <c r="BE264" i="5"/>
  <c r="BI263" i="5"/>
  <c r="BH263" i="5"/>
  <c r="BG263" i="5"/>
  <c r="BF263" i="5"/>
  <c r="T263" i="5"/>
  <c r="T261" i="5" s="1"/>
  <c r="R263" i="5"/>
  <c r="P263" i="5"/>
  <c r="BK263" i="5"/>
  <c r="J263" i="5"/>
  <c r="BE263" i="5" s="1"/>
  <c r="BI262" i="5"/>
  <c r="BH262" i="5"/>
  <c r="BG262" i="5"/>
  <c r="BF262" i="5"/>
  <c r="T262" i="5"/>
  <c r="R262" i="5"/>
  <c r="P262" i="5"/>
  <c r="BK262" i="5"/>
  <c r="J262" i="5"/>
  <c r="BE262" i="5" s="1"/>
  <c r="BI260" i="5"/>
  <c r="BH260" i="5"/>
  <c r="BG260" i="5"/>
  <c r="BF260" i="5"/>
  <c r="T260" i="5"/>
  <c r="R260" i="5"/>
  <c r="P260" i="5"/>
  <c r="BK260" i="5"/>
  <c r="J260" i="5"/>
  <c r="BE260" i="5" s="1"/>
  <c r="BI259" i="5"/>
  <c r="BH259" i="5"/>
  <c r="BG259" i="5"/>
  <c r="BF259" i="5"/>
  <c r="T259" i="5"/>
  <c r="R259" i="5"/>
  <c r="P259" i="5"/>
  <c r="BK259" i="5"/>
  <c r="J259" i="5"/>
  <c r="BE259" i="5"/>
  <c r="BI258" i="5"/>
  <c r="BH258" i="5"/>
  <c r="BG258" i="5"/>
  <c r="BF258" i="5"/>
  <c r="T258" i="5"/>
  <c r="T257" i="5" s="1"/>
  <c r="R258" i="5"/>
  <c r="P258" i="5"/>
  <c r="P257" i="5" s="1"/>
  <c r="BK258" i="5"/>
  <c r="J258" i="5"/>
  <c r="BE258" i="5" s="1"/>
  <c r="BI256" i="5"/>
  <c r="BH256" i="5"/>
  <c r="BG256" i="5"/>
  <c r="BF256" i="5"/>
  <c r="T256" i="5"/>
  <c r="R256" i="5"/>
  <c r="P256" i="5"/>
  <c r="BK256" i="5"/>
  <c r="J256" i="5"/>
  <c r="BE256" i="5" s="1"/>
  <c r="BI255" i="5"/>
  <c r="BH255" i="5"/>
  <c r="BG255" i="5"/>
  <c r="BF255" i="5"/>
  <c r="T255" i="5"/>
  <c r="R255" i="5"/>
  <c r="P255" i="5"/>
  <c r="BK255" i="5"/>
  <c r="J255" i="5"/>
  <c r="BE255" i="5"/>
  <c r="BI254" i="5"/>
  <c r="BH254" i="5"/>
  <c r="BG254" i="5"/>
  <c r="BF254" i="5"/>
  <c r="T254" i="5"/>
  <c r="R254" i="5"/>
  <c r="P254" i="5"/>
  <c r="BK254" i="5"/>
  <c r="J254" i="5"/>
  <c r="BE254" i="5" s="1"/>
  <c r="BI253" i="5"/>
  <c r="BH253" i="5"/>
  <c r="BG253" i="5"/>
  <c r="BF253" i="5"/>
  <c r="T253" i="5"/>
  <c r="R253" i="5"/>
  <c r="P253" i="5"/>
  <c r="P249" i="5" s="1"/>
  <c r="BK253" i="5"/>
  <c r="J253" i="5"/>
  <c r="BE253" i="5"/>
  <c r="BI252" i="5"/>
  <c r="BH252" i="5"/>
  <c r="BG252" i="5"/>
  <c r="BF252" i="5"/>
  <c r="T252" i="5"/>
  <c r="R252" i="5"/>
  <c r="P252" i="5"/>
  <c r="BK252" i="5"/>
  <c r="J252" i="5"/>
  <c r="BE252" i="5" s="1"/>
  <c r="BI251" i="5"/>
  <c r="BH251" i="5"/>
  <c r="BG251" i="5"/>
  <c r="BF251" i="5"/>
  <c r="T251" i="5"/>
  <c r="R251" i="5"/>
  <c r="P251" i="5"/>
  <c r="BK251" i="5"/>
  <c r="J251" i="5"/>
  <c r="BE251" i="5"/>
  <c r="BI250" i="5"/>
  <c r="BH250" i="5"/>
  <c r="BG250" i="5"/>
  <c r="BF250" i="5"/>
  <c r="T250" i="5"/>
  <c r="R250" i="5"/>
  <c r="P250" i="5"/>
  <c r="BK250" i="5"/>
  <c r="J250" i="5"/>
  <c r="BE250" i="5" s="1"/>
  <c r="BI248" i="5"/>
  <c r="BH248" i="5"/>
  <c r="BG248" i="5"/>
  <c r="BF248" i="5"/>
  <c r="T248" i="5"/>
  <c r="R248" i="5"/>
  <c r="P248" i="5"/>
  <c r="BK248" i="5"/>
  <c r="J248" i="5"/>
  <c r="BE248" i="5"/>
  <c r="BI247" i="5"/>
  <c r="BH247" i="5"/>
  <c r="BG247" i="5"/>
  <c r="BF247" i="5"/>
  <c r="T247" i="5"/>
  <c r="R247" i="5"/>
  <c r="P247" i="5"/>
  <c r="BK247" i="5"/>
  <c r="J247" i="5"/>
  <c r="BE247" i="5" s="1"/>
  <c r="BI246" i="5"/>
  <c r="BH246" i="5"/>
  <c r="BG246" i="5"/>
  <c r="BF246" i="5"/>
  <c r="T246" i="5"/>
  <c r="R246" i="5"/>
  <c r="P246" i="5"/>
  <c r="BK246" i="5"/>
  <c r="J246" i="5"/>
  <c r="BE246" i="5"/>
  <c r="BI245" i="5"/>
  <c r="BH245" i="5"/>
  <c r="BG245" i="5"/>
  <c r="BF245" i="5"/>
  <c r="T245" i="5"/>
  <c r="R245" i="5"/>
  <c r="P245" i="5"/>
  <c r="BK245" i="5"/>
  <c r="J245" i="5"/>
  <c r="BE245" i="5"/>
  <c r="BI244" i="5"/>
  <c r="BH244" i="5"/>
  <c r="BG244" i="5"/>
  <c r="BF244" i="5"/>
  <c r="T244" i="5"/>
  <c r="R244" i="5"/>
  <c r="P244" i="5"/>
  <c r="BK244" i="5"/>
  <c r="J244" i="5"/>
  <c r="BE244" i="5"/>
  <c r="BI243" i="5"/>
  <c r="BH243" i="5"/>
  <c r="BG243" i="5"/>
  <c r="BF243" i="5"/>
  <c r="T243" i="5"/>
  <c r="R243" i="5"/>
  <c r="P243" i="5"/>
  <c r="BK243" i="5"/>
  <c r="J243" i="5"/>
  <c r="BE243" i="5"/>
  <c r="BI242" i="5"/>
  <c r="BH242" i="5"/>
  <c r="BG242" i="5"/>
  <c r="BF242" i="5"/>
  <c r="T242" i="5"/>
  <c r="R242" i="5"/>
  <c r="P242" i="5"/>
  <c r="BK242" i="5"/>
  <c r="J242" i="5"/>
  <c r="BE242" i="5"/>
  <c r="BI241" i="5"/>
  <c r="BH241" i="5"/>
  <c r="BG241" i="5"/>
  <c r="BF241" i="5"/>
  <c r="T241" i="5"/>
  <c r="R241" i="5"/>
  <c r="P241" i="5"/>
  <c r="BK241" i="5"/>
  <c r="J241" i="5"/>
  <c r="BE241" i="5"/>
  <c r="BI240" i="5"/>
  <c r="BH240" i="5"/>
  <c r="BG240" i="5"/>
  <c r="BF240" i="5"/>
  <c r="T240" i="5"/>
  <c r="R240" i="5"/>
  <c r="P240" i="5"/>
  <c r="BK240" i="5"/>
  <c r="J240" i="5"/>
  <c r="BE240" i="5"/>
  <c r="BI239" i="5"/>
  <c r="BH239" i="5"/>
  <c r="BG239" i="5"/>
  <c r="BF239" i="5"/>
  <c r="T239" i="5"/>
  <c r="R239" i="5"/>
  <c r="P239" i="5"/>
  <c r="BK239" i="5"/>
  <c r="J239" i="5"/>
  <c r="BE239" i="5"/>
  <c r="BI238" i="5"/>
  <c r="BH238" i="5"/>
  <c r="BG238" i="5"/>
  <c r="BF238" i="5"/>
  <c r="T238" i="5"/>
  <c r="R238" i="5"/>
  <c r="P238" i="5"/>
  <c r="BK238" i="5"/>
  <c r="J238" i="5"/>
  <c r="BE238" i="5"/>
  <c r="BI237" i="5"/>
  <c r="BH237" i="5"/>
  <c r="BG237" i="5"/>
  <c r="BF237" i="5"/>
  <c r="T237" i="5"/>
  <c r="R237" i="5"/>
  <c r="P237" i="5"/>
  <c r="BK237" i="5"/>
  <c r="J237" i="5"/>
  <c r="BE237" i="5"/>
  <c r="BI236" i="5"/>
  <c r="BH236" i="5"/>
  <c r="BG236" i="5"/>
  <c r="BF236" i="5"/>
  <c r="T236" i="5"/>
  <c r="R236" i="5"/>
  <c r="P236" i="5"/>
  <c r="BK236" i="5"/>
  <c r="J236" i="5"/>
  <c r="BE236" i="5"/>
  <c r="BI235" i="5"/>
  <c r="BH235" i="5"/>
  <c r="BG235" i="5"/>
  <c r="BF235" i="5"/>
  <c r="T235" i="5"/>
  <c r="R235" i="5"/>
  <c r="P235" i="5"/>
  <c r="BK235" i="5"/>
  <c r="J235" i="5"/>
  <c r="BE235" i="5"/>
  <c r="BI234" i="5"/>
  <c r="BH234" i="5"/>
  <c r="BG234" i="5"/>
  <c r="BF234" i="5"/>
  <c r="T234" i="5"/>
  <c r="R234" i="5"/>
  <c r="P234" i="5"/>
  <c r="BK234" i="5"/>
  <c r="J234" i="5"/>
  <c r="BE234" i="5"/>
  <c r="BI233" i="5"/>
  <c r="BH233" i="5"/>
  <c r="BG233" i="5"/>
  <c r="BF233" i="5"/>
  <c r="T233" i="5"/>
  <c r="R233" i="5"/>
  <c r="P233" i="5"/>
  <c r="BK233" i="5"/>
  <c r="J233" i="5"/>
  <c r="BE233" i="5"/>
  <c r="BI232" i="5"/>
  <c r="BH232" i="5"/>
  <c r="BG232" i="5"/>
  <c r="BF232" i="5"/>
  <c r="T232" i="5"/>
  <c r="R232" i="5"/>
  <c r="P232" i="5"/>
  <c r="BK232" i="5"/>
  <c r="J232" i="5"/>
  <c r="BE232" i="5"/>
  <c r="BI231" i="5"/>
  <c r="BH231" i="5"/>
  <c r="BG231" i="5"/>
  <c r="BF231" i="5"/>
  <c r="T231" i="5"/>
  <c r="R231" i="5"/>
  <c r="P231" i="5"/>
  <c r="BK231" i="5"/>
  <c r="J231" i="5"/>
  <c r="BE231" i="5"/>
  <c r="BI230" i="5"/>
  <c r="BH230" i="5"/>
  <c r="BG230" i="5"/>
  <c r="BF230" i="5"/>
  <c r="T230" i="5"/>
  <c r="R230" i="5"/>
  <c r="P230" i="5"/>
  <c r="BK230" i="5"/>
  <c r="J230" i="5"/>
  <c r="BE230" i="5"/>
  <c r="BI229" i="5"/>
  <c r="BH229" i="5"/>
  <c r="BG229" i="5"/>
  <c r="BF229" i="5"/>
  <c r="T229" i="5"/>
  <c r="R229" i="5"/>
  <c r="P229" i="5"/>
  <c r="BK229" i="5"/>
  <c r="J229" i="5"/>
  <c r="BE229" i="5"/>
  <c r="BI228" i="5"/>
  <c r="BH228" i="5"/>
  <c r="BG228" i="5"/>
  <c r="BF228" i="5"/>
  <c r="T228" i="5"/>
  <c r="R228" i="5"/>
  <c r="P228" i="5"/>
  <c r="BK228" i="5"/>
  <c r="J228" i="5"/>
  <c r="BE228" i="5"/>
  <c r="BI227" i="5"/>
  <c r="BH227" i="5"/>
  <c r="BG227" i="5"/>
  <c r="BF227" i="5"/>
  <c r="T227" i="5"/>
  <c r="R227" i="5"/>
  <c r="P227" i="5"/>
  <c r="BK227" i="5"/>
  <c r="J227" i="5"/>
  <c r="BE227" i="5"/>
  <c r="BI226" i="5"/>
  <c r="BH226" i="5"/>
  <c r="BG226" i="5"/>
  <c r="BF226" i="5"/>
  <c r="T226" i="5"/>
  <c r="R226" i="5"/>
  <c r="P226" i="5"/>
  <c r="BK226" i="5"/>
  <c r="J226" i="5"/>
  <c r="BE226" i="5"/>
  <c r="BI225" i="5"/>
  <c r="BH225" i="5"/>
  <c r="BG225" i="5"/>
  <c r="BF225" i="5"/>
  <c r="T225" i="5"/>
  <c r="R225" i="5"/>
  <c r="P225" i="5"/>
  <c r="BK225" i="5"/>
  <c r="J225" i="5"/>
  <c r="BE225" i="5"/>
  <c r="BI224" i="5"/>
  <c r="BH224" i="5"/>
  <c r="BG224" i="5"/>
  <c r="BF224" i="5"/>
  <c r="T224" i="5"/>
  <c r="R224" i="5"/>
  <c r="P224" i="5"/>
  <c r="BK224" i="5"/>
  <c r="J224" i="5"/>
  <c r="BE224" i="5"/>
  <c r="BI223" i="5"/>
  <c r="BH223" i="5"/>
  <c r="BG223" i="5"/>
  <c r="BF223" i="5"/>
  <c r="T223" i="5"/>
  <c r="R223" i="5"/>
  <c r="P223" i="5"/>
  <c r="BK223" i="5"/>
  <c r="J223" i="5"/>
  <c r="BE223" i="5"/>
  <c r="BI222" i="5"/>
  <c r="BH222" i="5"/>
  <c r="BG222" i="5"/>
  <c r="BF222" i="5"/>
  <c r="T222" i="5"/>
  <c r="R222" i="5"/>
  <c r="P222" i="5"/>
  <c r="BK222" i="5"/>
  <c r="J222" i="5"/>
  <c r="BE222" i="5"/>
  <c r="BI221" i="5"/>
  <c r="BH221" i="5"/>
  <c r="BG221" i="5"/>
  <c r="BF221" i="5"/>
  <c r="T221" i="5"/>
  <c r="R221" i="5"/>
  <c r="P221" i="5"/>
  <c r="BK221" i="5"/>
  <c r="J221" i="5"/>
  <c r="BE221" i="5"/>
  <c r="BI220" i="5"/>
  <c r="BH220" i="5"/>
  <c r="BG220" i="5"/>
  <c r="BF220" i="5"/>
  <c r="T220" i="5"/>
  <c r="R220" i="5"/>
  <c r="P220" i="5"/>
  <c r="BK220" i="5"/>
  <c r="J220" i="5"/>
  <c r="BE220" i="5"/>
  <c r="BI219" i="5"/>
  <c r="BH219" i="5"/>
  <c r="BG219" i="5"/>
  <c r="BF219" i="5"/>
  <c r="T219" i="5"/>
  <c r="R219" i="5"/>
  <c r="P219" i="5"/>
  <c r="BK219" i="5"/>
  <c r="J219" i="5"/>
  <c r="BE219" i="5"/>
  <c r="BI218" i="5"/>
  <c r="BH218" i="5"/>
  <c r="BG218" i="5"/>
  <c r="BF218" i="5"/>
  <c r="T218" i="5"/>
  <c r="R218" i="5"/>
  <c r="P218" i="5"/>
  <c r="BK218" i="5"/>
  <c r="J218" i="5"/>
  <c r="BE218" i="5"/>
  <c r="BI217" i="5"/>
  <c r="BH217" i="5"/>
  <c r="BG217" i="5"/>
  <c r="BF217" i="5"/>
  <c r="T217" i="5"/>
  <c r="R217" i="5"/>
  <c r="P217" i="5"/>
  <c r="BK217" i="5"/>
  <c r="J217" i="5"/>
  <c r="BE217" i="5"/>
  <c r="BI216" i="5"/>
  <c r="BH216" i="5"/>
  <c r="BG216" i="5"/>
  <c r="BF216" i="5"/>
  <c r="T216" i="5"/>
  <c r="R216" i="5"/>
  <c r="P216" i="5"/>
  <c r="BK216" i="5"/>
  <c r="J216" i="5"/>
  <c r="BE216" i="5"/>
  <c r="BI215" i="5"/>
  <c r="BH215" i="5"/>
  <c r="BG215" i="5"/>
  <c r="BF215" i="5"/>
  <c r="T215" i="5"/>
  <c r="R215" i="5"/>
  <c r="P215" i="5"/>
  <c r="BK215" i="5"/>
  <c r="J215" i="5"/>
  <c r="BE215" i="5"/>
  <c r="BI214" i="5"/>
  <c r="BH214" i="5"/>
  <c r="BG214" i="5"/>
  <c r="BF214" i="5"/>
  <c r="T214" i="5"/>
  <c r="R214" i="5"/>
  <c r="P214" i="5"/>
  <c r="BK214" i="5"/>
  <c r="J214" i="5"/>
  <c r="BE214" i="5"/>
  <c r="BI213" i="5"/>
  <c r="BH213" i="5"/>
  <c r="BG213" i="5"/>
  <c r="BF213" i="5"/>
  <c r="T213" i="5"/>
  <c r="R213" i="5"/>
  <c r="P213" i="5"/>
  <c r="BK213" i="5"/>
  <c r="J213" i="5"/>
  <c r="BE213" i="5"/>
  <c r="BI212" i="5"/>
  <c r="BH212" i="5"/>
  <c r="BG212" i="5"/>
  <c r="BF212" i="5"/>
  <c r="T212" i="5"/>
  <c r="R212" i="5"/>
  <c r="P212" i="5"/>
  <c r="BK212" i="5"/>
  <c r="J212" i="5"/>
  <c r="BE212" i="5"/>
  <c r="BI211" i="5"/>
  <c r="BH211" i="5"/>
  <c r="BG211" i="5"/>
  <c r="BF211" i="5"/>
  <c r="T211" i="5"/>
  <c r="R211" i="5"/>
  <c r="P211" i="5"/>
  <c r="BK211" i="5"/>
  <c r="J211" i="5"/>
  <c r="BE211" i="5"/>
  <c r="BI210" i="5"/>
  <c r="BH210" i="5"/>
  <c r="BG210" i="5"/>
  <c r="BF210" i="5"/>
  <c r="T210" i="5"/>
  <c r="R210" i="5"/>
  <c r="P210" i="5"/>
  <c r="BK210" i="5"/>
  <c r="J210" i="5"/>
  <c r="BE210" i="5"/>
  <c r="BI209" i="5"/>
  <c r="BH209" i="5"/>
  <c r="BG209" i="5"/>
  <c r="BF209" i="5"/>
  <c r="T209" i="5"/>
  <c r="R209" i="5"/>
  <c r="P209" i="5"/>
  <c r="BK209" i="5"/>
  <c r="J209" i="5"/>
  <c r="BE209" i="5"/>
  <c r="BI208" i="5"/>
  <c r="BH208" i="5"/>
  <c r="BG208" i="5"/>
  <c r="BF208" i="5"/>
  <c r="T208" i="5"/>
  <c r="R208" i="5"/>
  <c r="P208" i="5"/>
  <c r="BK208" i="5"/>
  <c r="J208" i="5"/>
  <c r="BE208" i="5"/>
  <c r="BI207" i="5"/>
  <c r="BH207" i="5"/>
  <c r="BG207" i="5"/>
  <c r="BF207" i="5"/>
  <c r="T207" i="5"/>
  <c r="R207" i="5"/>
  <c r="P207" i="5"/>
  <c r="BK207" i="5"/>
  <c r="J207" i="5"/>
  <c r="BE207" i="5"/>
  <c r="BI206" i="5"/>
  <c r="BH206" i="5"/>
  <c r="BG206" i="5"/>
  <c r="BF206" i="5"/>
  <c r="T206" i="5"/>
  <c r="R206" i="5"/>
  <c r="P206" i="5"/>
  <c r="BK206" i="5"/>
  <c r="J206" i="5"/>
  <c r="BE206" i="5"/>
  <c r="BI205" i="5"/>
  <c r="BH205" i="5"/>
  <c r="BG205" i="5"/>
  <c r="BF205" i="5"/>
  <c r="T205" i="5"/>
  <c r="R205" i="5"/>
  <c r="P205" i="5"/>
  <c r="BK205" i="5"/>
  <c r="J205" i="5"/>
  <c r="BE205" i="5"/>
  <c r="BI204" i="5"/>
  <c r="BH204" i="5"/>
  <c r="BG204" i="5"/>
  <c r="BF204" i="5"/>
  <c r="T204" i="5"/>
  <c r="R204" i="5"/>
  <c r="P204" i="5"/>
  <c r="BK204" i="5"/>
  <c r="J204" i="5"/>
  <c r="BE204" i="5"/>
  <c r="BI203" i="5"/>
  <c r="BH203" i="5"/>
  <c r="BG203" i="5"/>
  <c r="BF203" i="5"/>
  <c r="T203" i="5"/>
  <c r="R203" i="5"/>
  <c r="P203" i="5"/>
  <c r="BK203" i="5"/>
  <c r="J203" i="5"/>
  <c r="BE203" i="5"/>
  <c r="BI202" i="5"/>
  <c r="BH202" i="5"/>
  <c r="BG202" i="5"/>
  <c r="BF202" i="5"/>
  <c r="T202" i="5"/>
  <c r="R202" i="5"/>
  <c r="P202" i="5"/>
  <c r="BK202" i="5"/>
  <c r="J202" i="5"/>
  <c r="BE202" i="5"/>
  <c r="BI201" i="5"/>
  <c r="BH201" i="5"/>
  <c r="BG201" i="5"/>
  <c r="BF201" i="5"/>
  <c r="T201" i="5"/>
  <c r="R201" i="5"/>
  <c r="P201" i="5"/>
  <c r="BK201" i="5"/>
  <c r="J201" i="5"/>
  <c r="BE201" i="5"/>
  <c r="BI200" i="5"/>
  <c r="BH200" i="5"/>
  <c r="BG200" i="5"/>
  <c r="BF200" i="5"/>
  <c r="T200" i="5"/>
  <c r="R200" i="5"/>
  <c r="P200" i="5"/>
  <c r="BK200" i="5"/>
  <c r="J200" i="5"/>
  <c r="BE200" i="5"/>
  <c r="BI199" i="5"/>
  <c r="BH199" i="5"/>
  <c r="BG199" i="5"/>
  <c r="BF199" i="5"/>
  <c r="T199" i="5"/>
  <c r="R199" i="5"/>
  <c r="P199" i="5"/>
  <c r="BK199" i="5"/>
  <c r="J199" i="5"/>
  <c r="BE199" i="5"/>
  <c r="BI198" i="5"/>
  <c r="BH198" i="5"/>
  <c r="BG198" i="5"/>
  <c r="BF198" i="5"/>
  <c r="T198" i="5"/>
  <c r="R198" i="5"/>
  <c r="P198" i="5"/>
  <c r="BK198" i="5"/>
  <c r="J198" i="5"/>
  <c r="BE198" i="5"/>
  <c r="BI197" i="5"/>
  <c r="BH197" i="5"/>
  <c r="BG197" i="5"/>
  <c r="BF197" i="5"/>
  <c r="T197" i="5"/>
  <c r="R197" i="5"/>
  <c r="P197" i="5"/>
  <c r="BK197" i="5"/>
  <c r="J197" i="5"/>
  <c r="BE197" i="5"/>
  <c r="BI196" i="5"/>
  <c r="BH196" i="5"/>
  <c r="BG196" i="5"/>
  <c r="BF196" i="5"/>
  <c r="T196" i="5"/>
  <c r="R196" i="5"/>
  <c r="P196" i="5"/>
  <c r="BK196" i="5"/>
  <c r="J196" i="5"/>
  <c r="BE196" i="5"/>
  <c r="BI195" i="5"/>
  <c r="BH195" i="5"/>
  <c r="BG195" i="5"/>
  <c r="BF195" i="5"/>
  <c r="T195" i="5"/>
  <c r="R195" i="5"/>
  <c r="P195" i="5"/>
  <c r="BK195" i="5"/>
  <c r="J195" i="5"/>
  <c r="BE195" i="5"/>
  <c r="BI194" i="5"/>
  <c r="BH194" i="5"/>
  <c r="BG194" i="5"/>
  <c r="BF194" i="5"/>
  <c r="T194" i="5"/>
  <c r="R194" i="5"/>
  <c r="P194" i="5"/>
  <c r="BK194" i="5"/>
  <c r="J194" i="5"/>
  <c r="BE194" i="5"/>
  <c r="BI193" i="5"/>
  <c r="BH193" i="5"/>
  <c r="BG193" i="5"/>
  <c r="BF193" i="5"/>
  <c r="T193" i="5"/>
  <c r="R193" i="5"/>
  <c r="P193" i="5"/>
  <c r="BK193" i="5"/>
  <c r="J193" i="5"/>
  <c r="BE193" i="5"/>
  <c r="BI192" i="5"/>
  <c r="BH192" i="5"/>
  <c r="BG192" i="5"/>
  <c r="BF192" i="5"/>
  <c r="T192" i="5"/>
  <c r="R192" i="5"/>
  <c r="P192" i="5"/>
  <c r="BK192" i="5"/>
  <c r="J192" i="5"/>
  <c r="BE192" i="5"/>
  <c r="BI191" i="5"/>
  <c r="BH191" i="5"/>
  <c r="BG191" i="5"/>
  <c r="BF191" i="5"/>
  <c r="T191" i="5"/>
  <c r="R191" i="5"/>
  <c r="P191" i="5"/>
  <c r="BK191" i="5"/>
  <c r="J191" i="5"/>
  <c r="BE191" i="5"/>
  <c r="BI190" i="5"/>
  <c r="BH190" i="5"/>
  <c r="BG190" i="5"/>
  <c r="BF190" i="5"/>
  <c r="T190" i="5"/>
  <c r="R190" i="5"/>
  <c r="P190" i="5"/>
  <c r="BK190" i="5"/>
  <c r="J190" i="5"/>
  <c r="BE190" i="5"/>
  <c r="BI189" i="5"/>
  <c r="BH189" i="5"/>
  <c r="BG189" i="5"/>
  <c r="BF189" i="5"/>
  <c r="T189" i="5"/>
  <c r="R189" i="5"/>
  <c r="P189" i="5"/>
  <c r="BK189" i="5"/>
  <c r="J189" i="5"/>
  <c r="BE189" i="5"/>
  <c r="BI188" i="5"/>
  <c r="BH188" i="5"/>
  <c r="BG188" i="5"/>
  <c r="BF188" i="5"/>
  <c r="T188" i="5"/>
  <c r="R188" i="5"/>
  <c r="P188" i="5"/>
  <c r="BK188" i="5"/>
  <c r="J188" i="5"/>
  <c r="BE188" i="5"/>
  <c r="BI187" i="5"/>
  <c r="BH187" i="5"/>
  <c r="BG187" i="5"/>
  <c r="BF187" i="5"/>
  <c r="T187" i="5"/>
  <c r="R187" i="5"/>
  <c r="P187" i="5"/>
  <c r="BK187" i="5"/>
  <c r="J187" i="5"/>
  <c r="BE187" i="5"/>
  <c r="BI186" i="5"/>
  <c r="BH186" i="5"/>
  <c r="BG186" i="5"/>
  <c r="BF186" i="5"/>
  <c r="T186" i="5"/>
  <c r="R186" i="5"/>
  <c r="P186" i="5"/>
  <c r="BK186" i="5"/>
  <c r="J186" i="5"/>
  <c r="BE186" i="5"/>
  <c r="BI185" i="5"/>
  <c r="BH185" i="5"/>
  <c r="BG185" i="5"/>
  <c r="BF185" i="5"/>
  <c r="T185" i="5"/>
  <c r="R185" i="5"/>
  <c r="P185" i="5"/>
  <c r="BK185" i="5"/>
  <c r="J185" i="5"/>
  <c r="BE185" i="5"/>
  <c r="BI184" i="5"/>
  <c r="BH184" i="5"/>
  <c r="BG184" i="5"/>
  <c r="BF184" i="5"/>
  <c r="T184" i="5"/>
  <c r="R184" i="5"/>
  <c r="P184" i="5"/>
  <c r="BK184" i="5"/>
  <c r="J184" i="5"/>
  <c r="BE184" i="5"/>
  <c r="BI183" i="5"/>
  <c r="BH183" i="5"/>
  <c r="BG183" i="5"/>
  <c r="BF183" i="5"/>
  <c r="T183" i="5"/>
  <c r="R183" i="5"/>
  <c r="P183" i="5"/>
  <c r="BK183" i="5"/>
  <c r="J183" i="5"/>
  <c r="BE183" i="5"/>
  <c r="BI182" i="5"/>
  <c r="BH182" i="5"/>
  <c r="BG182" i="5"/>
  <c r="BF182" i="5"/>
  <c r="T182" i="5"/>
  <c r="R182" i="5"/>
  <c r="P182" i="5"/>
  <c r="BK182" i="5"/>
  <c r="J182" i="5"/>
  <c r="BE182" i="5"/>
  <c r="BI181" i="5"/>
  <c r="BH181" i="5"/>
  <c r="BG181" i="5"/>
  <c r="BF181" i="5"/>
  <c r="T181" i="5"/>
  <c r="R181" i="5"/>
  <c r="P181" i="5"/>
  <c r="BK181" i="5"/>
  <c r="J181" i="5"/>
  <c r="BE181" i="5"/>
  <c r="BI180" i="5"/>
  <c r="BH180" i="5"/>
  <c r="BG180" i="5"/>
  <c r="BF180" i="5"/>
  <c r="T180" i="5"/>
  <c r="R180" i="5"/>
  <c r="P180" i="5"/>
  <c r="BK180" i="5"/>
  <c r="J180" i="5"/>
  <c r="BE180" i="5"/>
  <c r="BI179" i="5"/>
  <c r="BH179" i="5"/>
  <c r="BG179" i="5"/>
  <c r="BF179" i="5"/>
  <c r="T179" i="5"/>
  <c r="R179" i="5"/>
  <c r="P179" i="5"/>
  <c r="BK179" i="5"/>
  <c r="J179" i="5"/>
  <c r="BE179" i="5"/>
  <c r="BI178" i="5"/>
  <c r="BH178" i="5"/>
  <c r="BG178" i="5"/>
  <c r="BF178" i="5"/>
  <c r="T178" i="5"/>
  <c r="R178" i="5"/>
  <c r="P178" i="5"/>
  <c r="BK178" i="5"/>
  <c r="J178" i="5"/>
  <c r="BE178" i="5"/>
  <c r="BI177" i="5"/>
  <c r="BH177" i="5"/>
  <c r="BG177" i="5"/>
  <c r="BF177" i="5"/>
  <c r="T177" i="5"/>
  <c r="R177" i="5"/>
  <c r="P177" i="5"/>
  <c r="BK177" i="5"/>
  <c r="J177" i="5"/>
  <c r="BE177" i="5"/>
  <c r="BI176" i="5"/>
  <c r="BH176" i="5"/>
  <c r="BG176" i="5"/>
  <c r="BF176" i="5"/>
  <c r="T176" i="5"/>
  <c r="R176" i="5"/>
  <c r="P176" i="5"/>
  <c r="BK176" i="5"/>
  <c r="J176" i="5"/>
  <c r="BE176" i="5"/>
  <c r="BI175" i="5"/>
  <c r="BH175" i="5"/>
  <c r="BG175" i="5"/>
  <c r="BF175" i="5"/>
  <c r="T175" i="5"/>
  <c r="R175" i="5"/>
  <c r="P175" i="5"/>
  <c r="BK175" i="5"/>
  <c r="J175" i="5"/>
  <c r="BE175" i="5"/>
  <c r="BI174" i="5"/>
  <c r="BH174" i="5"/>
  <c r="BG174" i="5"/>
  <c r="BF174" i="5"/>
  <c r="T174" i="5"/>
  <c r="R174" i="5"/>
  <c r="P174" i="5"/>
  <c r="BK174" i="5"/>
  <c r="J174" i="5"/>
  <c r="BE174" i="5"/>
  <c r="BI173" i="5"/>
  <c r="BH173" i="5"/>
  <c r="BG173" i="5"/>
  <c r="BF173" i="5"/>
  <c r="T173" i="5"/>
  <c r="R173" i="5"/>
  <c r="P173" i="5"/>
  <c r="BK173" i="5"/>
  <c r="J173" i="5"/>
  <c r="BE173" i="5"/>
  <c r="BI172" i="5"/>
  <c r="BH172" i="5"/>
  <c r="BG172" i="5"/>
  <c r="BF172" i="5"/>
  <c r="T172" i="5"/>
  <c r="R172" i="5"/>
  <c r="P172" i="5"/>
  <c r="BK172" i="5"/>
  <c r="J172" i="5"/>
  <c r="BE172" i="5"/>
  <c r="BI171" i="5"/>
  <c r="BH171" i="5"/>
  <c r="BG171" i="5"/>
  <c r="BF171" i="5"/>
  <c r="T171" i="5"/>
  <c r="R171" i="5"/>
  <c r="P171" i="5"/>
  <c r="BK171" i="5"/>
  <c r="J171" i="5"/>
  <c r="BE171" i="5"/>
  <c r="BI170" i="5"/>
  <c r="BH170" i="5"/>
  <c r="BG170" i="5"/>
  <c r="BF170" i="5"/>
  <c r="T170" i="5"/>
  <c r="R170" i="5"/>
  <c r="P170" i="5"/>
  <c r="BK170" i="5"/>
  <c r="J170" i="5"/>
  <c r="BE170" i="5"/>
  <c r="BI169" i="5"/>
  <c r="BH169" i="5"/>
  <c r="BG169" i="5"/>
  <c r="BF169" i="5"/>
  <c r="T169" i="5"/>
  <c r="R169" i="5"/>
  <c r="P169" i="5"/>
  <c r="BK169" i="5"/>
  <c r="J169" i="5"/>
  <c r="BE169" i="5"/>
  <c r="BI168" i="5"/>
  <c r="BH168" i="5"/>
  <c r="BG168" i="5"/>
  <c r="BF168" i="5"/>
  <c r="T168" i="5"/>
  <c r="R168" i="5"/>
  <c r="P168" i="5"/>
  <c r="BK168" i="5"/>
  <c r="J168" i="5"/>
  <c r="BE168" i="5"/>
  <c r="BI167" i="5"/>
  <c r="BH167" i="5"/>
  <c r="BG167" i="5"/>
  <c r="BF167" i="5"/>
  <c r="T167" i="5"/>
  <c r="R167" i="5"/>
  <c r="P167" i="5"/>
  <c r="BK167" i="5"/>
  <c r="J167" i="5"/>
  <c r="BE167" i="5"/>
  <c r="BI166" i="5"/>
  <c r="BH166" i="5"/>
  <c r="BG166" i="5"/>
  <c r="BF166" i="5"/>
  <c r="T166" i="5"/>
  <c r="R166" i="5"/>
  <c r="P166" i="5"/>
  <c r="BK166" i="5"/>
  <c r="J166" i="5"/>
  <c r="BE166" i="5"/>
  <c r="BI165" i="5"/>
  <c r="BH165" i="5"/>
  <c r="BG165" i="5"/>
  <c r="BF165" i="5"/>
  <c r="T165" i="5"/>
  <c r="R165" i="5"/>
  <c r="P165" i="5"/>
  <c r="BK165" i="5"/>
  <c r="J165" i="5"/>
  <c r="BE165" i="5"/>
  <c r="BI164" i="5"/>
  <c r="BH164" i="5"/>
  <c r="BG164" i="5"/>
  <c r="BF164" i="5"/>
  <c r="T164" i="5"/>
  <c r="R164" i="5"/>
  <c r="P164" i="5"/>
  <c r="BK164" i="5"/>
  <c r="J164" i="5"/>
  <c r="BE164" i="5"/>
  <c r="BI163" i="5"/>
  <c r="BH163" i="5"/>
  <c r="BG163" i="5"/>
  <c r="BF163" i="5"/>
  <c r="T163" i="5"/>
  <c r="R163" i="5"/>
  <c r="P163" i="5"/>
  <c r="BK163" i="5"/>
  <c r="J163" i="5"/>
  <c r="BE163" i="5"/>
  <c r="BI162" i="5"/>
  <c r="BH162" i="5"/>
  <c r="BG162" i="5"/>
  <c r="BF162" i="5"/>
  <c r="T162" i="5"/>
  <c r="R162" i="5"/>
  <c r="P162" i="5"/>
  <c r="BK162" i="5"/>
  <c r="J162" i="5"/>
  <c r="BE162" i="5"/>
  <c r="BI161" i="5"/>
  <c r="BH161" i="5"/>
  <c r="BG161" i="5"/>
  <c r="BF161" i="5"/>
  <c r="T161" i="5"/>
  <c r="R161" i="5"/>
  <c r="P161" i="5"/>
  <c r="BK161" i="5"/>
  <c r="J161" i="5"/>
  <c r="BE161" i="5"/>
  <c r="BI160" i="5"/>
  <c r="BH160" i="5"/>
  <c r="BG160" i="5"/>
  <c r="BF160" i="5"/>
  <c r="T160" i="5"/>
  <c r="R160" i="5"/>
  <c r="P160" i="5"/>
  <c r="BK160" i="5"/>
  <c r="J160" i="5"/>
  <c r="BE160" i="5"/>
  <c r="BI159" i="5"/>
  <c r="BH159" i="5"/>
  <c r="BG159" i="5"/>
  <c r="BF159" i="5"/>
  <c r="T159" i="5"/>
  <c r="R159" i="5"/>
  <c r="P159" i="5"/>
  <c r="BK159" i="5"/>
  <c r="J159" i="5"/>
  <c r="BE159" i="5"/>
  <c r="BI158" i="5"/>
  <c r="BH158" i="5"/>
  <c r="BG158" i="5"/>
  <c r="BF158" i="5"/>
  <c r="T158" i="5"/>
  <c r="R158" i="5"/>
  <c r="P158" i="5"/>
  <c r="BK158" i="5"/>
  <c r="J158" i="5"/>
  <c r="BE158" i="5"/>
  <c r="BI157" i="5"/>
  <c r="BH157" i="5"/>
  <c r="BG157" i="5"/>
  <c r="BF157" i="5"/>
  <c r="T157" i="5"/>
  <c r="R157" i="5"/>
  <c r="P157" i="5"/>
  <c r="BK157" i="5"/>
  <c r="J157" i="5"/>
  <c r="BE157" i="5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P155" i="5"/>
  <c r="BK155" i="5"/>
  <c r="J155" i="5"/>
  <c r="BE155" i="5"/>
  <c r="BI154" i="5"/>
  <c r="BH154" i="5"/>
  <c r="BG154" i="5"/>
  <c r="BF154" i="5"/>
  <c r="T154" i="5"/>
  <c r="R154" i="5"/>
  <c r="P154" i="5"/>
  <c r="BK154" i="5"/>
  <c r="J154" i="5"/>
  <c r="BE154" i="5"/>
  <c r="BI153" i="5"/>
  <c r="BH153" i="5"/>
  <c r="BG153" i="5"/>
  <c r="BF153" i="5"/>
  <c r="T153" i="5"/>
  <c r="R153" i="5"/>
  <c r="P153" i="5"/>
  <c r="BK153" i="5"/>
  <c r="J153" i="5"/>
  <c r="BE153" i="5"/>
  <c r="BI152" i="5"/>
  <c r="BH152" i="5"/>
  <c r="BG152" i="5"/>
  <c r="BF152" i="5"/>
  <c r="T152" i="5"/>
  <c r="R152" i="5"/>
  <c r="P152" i="5"/>
  <c r="BK152" i="5"/>
  <c r="J152" i="5"/>
  <c r="BE152" i="5"/>
  <c r="BI151" i="5"/>
  <c r="BH151" i="5"/>
  <c r="BG151" i="5"/>
  <c r="BF151" i="5"/>
  <c r="T151" i="5"/>
  <c r="R151" i="5"/>
  <c r="P151" i="5"/>
  <c r="BK151" i="5"/>
  <c r="J151" i="5"/>
  <c r="BE151" i="5"/>
  <c r="BI150" i="5"/>
  <c r="BH150" i="5"/>
  <c r="BG150" i="5"/>
  <c r="BF150" i="5"/>
  <c r="T150" i="5"/>
  <c r="R150" i="5"/>
  <c r="P150" i="5"/>
  <c r="BK150" i="5"/>
  <c r="J150" i="5"/>
  <c r="BE150" i="5"/>
  <c r="BI149" i="5"/>
  <c r="BH149" i="5"/>
  <c r="BG149" i="5"/>
  <c r="BF149" i="5"/>
  <c r="T149" i="5"/>
  <c r="R149" i="5"/>
  <c r="P149" i="5"/>
  <c r="BK149" i="5"/>
  <c r="J149" i="5"/>
  <c r="BE149" i="5"/>
  <c r="BI148" i="5"/>
  <c r="BH148" i="5"/>
  <c r="BG148" i="5"/>
  <c r="BF148" i="5"/>
  <c r="T148" i="5"/>
  <c r="R148" i="5"/>
  <c r="P148" i="5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/>
  <c r="BI146" i="5"/>
  <c r="BH146" i="5"/>
  <c r="BG146" i="5"/>
  <c r="BF146" i="5"/>
  <c r="T146" i="5"/>
  <c r="R146" i="5"/>
  <c r="P146" i="5"/>
  <c r="BK146" i="5"/>
  <c r="J146" i="5"/>
  <c r="BE146" i="5"/>
  <c r="BI145" i="5"/>
  <c r="BH145" i="5"/>
  <c r="BG145" i="5"/>
  <c r="BF145" i="5"/>
  <c r="T145" i="5"/>
  <c r="R145" i="5"/>
  <c r="P145" i="5"/>
  <c r="P142" i="5" s="1"/>
  <c r="BK145" i="5"/>
  <c r="BK142" i="5" s="1"/>
  <c r="J142" i="5" s="1"/>
  <c r="J102" i="5" s="1"/>
  <c r="J145" i="5"/>
  <c r="BE145" i="5"/>
  <c r="BI144" i="5"/>
  <c r="BH144" i="5"/>
  <c r="BG144" i="5"/>
  <c r="BF144" i="5"/>
  <c r="T144" i="5"/>
  <c r="T142" i="5" s="1"/>
  <c r="R144" i="5"/>
  <c r="R142" i="5" s="1"/>
  <c r="P144" i="5"/>
  <c r="BK144" i="5"/>
  <c r="J144" i="5"/>
  <c r="BE144" i="5"/>
  <c r="BI143" i="5"/>
  <c r="BH143" i="5"/>
  <c r="BG143" i="5"/>
  <c r="BF143" i="5"/>
  <c r="T143" i="5"/>
  <c r="R143" i="5"/>
  <c r="P143" i="5"/>
  <c r="BK143" i="5"/>
  <c r="J143" i="5"/>
  <c r="BE143" i="5" s="1"/>
  <c r="BI141" i="5"/>
  <c r="BH141" i="5"/>
  <c r="BG141" i="5"/>
  <c r="BF141" i="5"/>
  <c r="T141" i="5"/>
  <c r="R141" i="5"/>
  <c r="P141" i="5"/>
  <c r="P138" i="5" s="1"/>
  <c r="BK141" i="5"/>
  <c r="J141" i="5"/>
  <c r="BE141" i="5"/>
  <c r="BI140" i="5"/>
  <c r="BH140" i="5"/>
  <c r="BG140" i="5"/>
  <c r="BF140" i="5"/>
  <c r="T140" i="5"/>
  <c r="T138" i="5" s="1"/>
  <c r="R140" i="5"/>
  <c r="P140" i="5"/>
  <c r="BK140" i="5"/>
  <c r="J140" i="5"/>
  <c r="BE140" i="5" s="1"/>
  <c r="BI139" i="5"/>
  <c r="BH139" i="5"/>
  <c r="BG139" i="5"/>
  <c r="BF139" i="5"/>
  <c r="T139" i="5"/>
  <c r="R139" i="5"/>
  <c r="R138" i="5" s="1"/>
  <c r="P139" i="5"/>
  <c r="BK139" i="5"/>
  <c r="BK138" i="5" s="1"/>
  <c r="J138" i="5" s="1"/>
  <c r="J101" i="5" s="1"/>
  <c r="J139" i="5"/>
  <c r="BE139" i="5" s="1"/>
  <c r="BI137" i="5"/>
  <c r="BH137" i="5"/>
  <c r="BG137" i="5"/>
  <c r="BF137" i="5"/>
  <c r="T137" i="5"/>
  <c r="R137" i="5"/>
  <c r="P137" i="5"/>
  <c r="BK137" i="5"/>
  <c r="J137" i="5"/>
  <c r="BE137" i="5" s="1"/>
  <c r="BI136" i="5"/>
  <c r="BH136" i="5"/>
  <c r="BG136" i="5"/>
  <c r="BF136" i="5"/>
  <c r="T136" i="5"/>
  <c r="R136" i="5"/>
  <c r="P136" i="5"/>
  <c r="P131" i="5" s="1"/>
  <c r="BK136" i="5"/>
  <c r="J136" i="5"/>
  <c r="BE136" i="5"/>
  <c r="BI135" i="5"/>
  <c r="BH135" i="5"/>
  <c r="BG135" i="5"/>
  <c r="BF135" i="5"/>
  <c r="T135" i="5"/>
  <c r="R135" i="5"/>
  <c r="P135" i="5"/>
  <c r="BK135" i="5"/>
  <c r="J135" i="5"/>
  <c r="BE135" i="5" s="1"/>
  <c r="BI134" i="5"/>
  <c r="BH134" i="5"/>
  <c r="BG134" i="5"/>
  <c r="BF134" i="5"/>
  <c r="T134" i="5"/>
  <c r="R134" i="5"/>
  <c r="R131" i="5" s="1"/>
  <c r="P134" i="5"/>
  <c r="BK134" i="5"/>
  <c r="J134" i="5"/>
  <c r="BE134" i="5"/>
  <c r="BI133" i="5"/>
  <c r="BH133" i="5"/>
  <c r="BG133" i="5"/>
  <c r="BF133" i="5"/>
  <c r="T133" i="5"/>
  <c r="R133" i="5"/>
  <c r="P133" i="5"/>
  <c r="BK133" i="5"/>
  <c r="J133" i="5"/>
  <c r="BE133" i="5" s="1"/>
  <c r="BI132" i="5"/>
  <c r="BH132" i="5"/>
  <c r="BG132" i="5"/>
  <c r="BF132" i="5"/>
  <c r="T132" i="5"/>
  <c r="R132" i="5"/>
  <c r="P132" i="5"/>
  <c r="BK132" i="5"/>
  <c r="J132" i="5"/>
  <c r="BE132" i="5" s="1"/>
  <c r="J125" i="5"/>
  <c r="F125" i="5"/>
  <c r="F123" i="5"/>
  <c r="E121" i="5"/>
  <c r="J93" i="5"/>
  <c r="F93" i="5"/>
  <c r="F91" i="5"/>
  <c r="E89" i="5"/>
  <c r="J26" i="5"/>
  <c r="E26" i="5"/>
  <c r="J25" i="5"/>
  <c r="J20" i="5"/>
  <c r="E20" i="5"/>
  <c r="J19" i="5"/>
  <c r="J14" i="5"/>
  <c r="J91" i="5" s="1"/>
  <c r="J123" i="5"/>
  <c r="E7" i="5"/>
  <c r="E117" i="5" s="1"/>
  <c r="E85" i="5"/>
  <c r="J39" i="4"/>
  <c r="J38" i="4"/>
  <c r="AY98" i="1" s="1"/>
  <c r="J37" i="4"/>
  <c r="AX98" i="1" s="1"/>
  <c r="BI684" i="4"/>
  <c r="BH684" i="4"/>
  <c r="BG684" i="4"/>
  <c r="BF684" i="4"/>
  <c r="T684" i="4"/>
  <c r="T683" i="4" s="1"/>
  <c r="R684" i="4"/>
  <c r="R683" i="4" s="1"/>
  <c r="P684" i="4"/>
  <c r="P683" i="4" s="1"/>
  <c r="BK684" i="4"/>
  <c r="BK683" i="4" s="1"/>
  <c r="J683" i="4" s="1"/>
  <c r="J107" i="4" s="1"/>
  <c r="J684" i="4"/>
  <c r="BE684" i="4"/>
  <c r="BI679" i="4"/>
  <c r="BH679" i="4"/>
  <c r="BG679" i="4"/>
  <c r="BF679" i="4"/>
  <c r="T679" i="4"/>
  <c r="R679" i="4"/>
  <c r="P679" i="4"/>
  <c r="BK679" i="4"/>
  <c r="J679" i="4"/>
  <c r="BE679" i="4" s="1"/>
  <c r="BI676" i="4"/>
  <c r="BH676" i="4"/>
  <c r="BG676" i="4"/>
  <c r="BF676" i="4"/>
  <c r="T676" i="4"/>
  <c r="R676" i="4"/>
  <c r="P676" i="4"/>
  <c r="BK676" i="4"/>
  <c r="J676" i="4"/>
  <c r="BE676" i="4" s="1"/>
  <c r="BI673" i="4"/>
  <c r="BH673" i="4"/>
  <c r="BG673" i="4"/>
  <c r="BF673" i="4"/>
  <c r="T673" i="4"/>
  <c r="R673" i="4"/>
  <c r="P673" i="4"/>
  <c r="BK673" i="4"/>
  <c r="J673" i="4"/>
  <c r="BE673" i="4" s="1"/>
  <c r="BI671" i="4"/>
  <c r="BH671" i="4"/>
  <c r="BG671" i="4"/>
  <c r="BF671" i="4"/>
  <c r="T671" i="4"/>
  <c r="R671" i="4"/>
  <c r="P671" i="4"/>
  <c r="BK671" i="4"/>
  <c r="J671" i="4"/>
  <c r="BE671" i="4" s="1"/>
  <c r="BI668" i="4"/>
  <c r="BH668" i="4"/>
  <c r="BG668" i="4"/>
  <c r="BF668" i="4"/>
  <c r="T668" i="4"/>
  <c r="R668" i="4"/>
  <c r="P668" i="4"/>
  <c r="BK668" i="4"/>
  <c r="J668" i="4"/>
  <c r="BE668" i="4" s="1"/>
  <c r="BI666" i="4"/>
  <c r="BH666" i="4"/>
  <c r="BG666" i="4"/>
  <c r="BF666" i="4"/>
  <c r="T666" i="4"/>
  <c r="R666" i="4"/>
  <c r="P666" i="4"/>
  <c r="BK666" i="4"/>
  <c r="BK665" i="4" s="1"/>
  <c r="J665" i="4" s="1"/>
  <c r="J106" i="4" s="1"/>
  <c r="J666" i="4"/>
  <c r="BE666" i="4"/>
  <c r="BI663" i="4"/>
  <c r="BH663" i="4"/>
  <c r="BG663" i="4"/>
  <c r="BF663" i="4"/>
  <c r="T663" i="4"/>
  <c r="R663" i="4"/>
  <c r="P663" i="4"/>
  <c r="BK663" i="4"/>
  <c r="J663" i="4"/>
  <c r="BE663" i="4" s="1"/>
  <c r="BI661" i="4"/>
  <c r="BH661" i="4"/>
  <c r="BG661" i="4"/>
  <c r="BF661" i="4"/>
  <c r="T661" i="4"/>
  <c r="R661" i="4"/>
  <c r="P661" i="4"/>
  <c r="BK661" i="4"/>
  <c r="J661" i="4"/>
  <c r="BE661" i="4" s="1"/>
  <c r="BI657" i="4"/>
  <c r="BH657" i="4"/>
  <c r="BG657" i="4"/>
  <c r="BF657" i="4"/>
  <c r="T657" i="4"/>
  <c r="R657" i="4"/>
  <c r="P657" i="4"/>
  <c r="BK657" i="4"/>
  <c r="J657" i="4"/>
  <c r="BE657" i="4" s="1"/>
  <c r="BI652" i="4"/>
  <c r="BH652" i="4"/>
  <c r="BG652" i="4"/>
  <c r="BF652" i="4"/>
  <c r="T652" i="4"/>
  <c r="R652" i="4"/>
  <c r="P652" i="4"/>
  <c r="P651" i="4" s="1"/>
  <c r="BK652" i="4"/>
  <c r="J652" i="4"/>
  <c r="BE652" i="4"/>
  <c r="BI648" i="4"/>
  <c r="BH648" i="4"/>
  <c r="BG648" i="4"/>
  <c r="BF648" i="4"/>
  <c r="T648" i="4"/>
  <c r="R648" i="4"/>
  <c r="P648" i="4"/>
  <c r="BK648" i="4"/>
  <c r="J648" i="4"/>
  <c r="BE648" i="4" s="1"/>
  <c r="BI644" i="4"/>
  <c r="BH644" i="4"/>
  <c r="BG644" i="4"/>
  <c r="BF644" i="4"/>
  <c r="T644" i="4"/>
  <c r="R644" i="4"/>
  <c r="P644" i="4"/>
  <c r="BK644" i="4"/>
  <c r="J644" i="4"/>
  <c r="BE644" i="4" s="1"/>
  <c r="BI642" i="4"/>
  <c r="BH642" i="4"/>
  <c r="BG642" i="4"/>
  <c r="BF642" i="4"/>
  <c r="T642" i="4"/>
  <c r="R642" i="4"/>
  <c r="P642" i="4"/>
  <c r="BK642" i="4"/>
  <c r="J642" i="4"/>
  <c r="BE642" i="4" s="1"/>
  <c r="BI640" i="4"/>
  <c r="BH640" i="4"/>
  <c r="BG640" i="4"/>
  <c r="BF640" i="4"/>
  <c r="T640" i="4"/>
  <c r="R640" i="4"/>
  <c r="P640" i="4"/>
  <c r="BK640" i="4"/>
  <c r="J640" i="4"/>
  <c r="BE640" i="4" s="1"/>
  <c r="BI636" i="4"/>
  <c r="BH636" i="4"/>
  <c r="BG636" i="4"/>
  <c r="BF636" i="4"/>
  <c r="T636" i="4"/>
  <c r="R636" i="4"/>
  <c r="P636" i="4"/>
  <c r="BK636" i="4"/>
  <c r="J636" i="4"/>
  <c r="BE636" i="4" s="1"/>
  <c r="BI632" i="4"/>
  <c r="BH632" i="4"/>
  <c r="BG632" i="4"/>
  <c r="BF632" i="4"/>
  <c r="T632" i="4"/>
  <c r="R632" i="4"/>
  <c r="P632" i="4"/>
  <c r="BK632" i="4"/>
  <c r="J632" i="4"/>
  <c r="BE632" i="4" s="1"/>
  <c r="BI630" i="4"/>
  <c r="BH630" i="4"/>
  <c r="BG630" i="4"/>
  <c r="BF630" i="4"/>
  <c r="T630" i="4"/>
  <c r="R630" i="4"/>
  <c r="P630" i="4"/>
  <c r="BK630" i="4"/>
  <c r="J630" i="4"/>
  <c r="BE630" i="4" s="1"/>
  <c r="BI627" i="4"/>
  <c r="BH627" i="4"/>
  <c r="BG627" i="4"/>
  <c r="BF627" i="4"/>
  <c r="T627" i="4"/>
  <c r="R627" i="4"/>
  <c r="P627" i="4"/>
  <c r="BK627" i="4"/>
  <c r="J627" i="4"/>
  <c r="BE627" i="4" s="1"/>
  <c r="BI624" i="4"/>
  <c r="BH624" i="4"/>
  <c r="BG624" i="4"/>
  <c r="BF624" i="4"/>
  <c r="T624" i="4"/>
  <c r="R624" i="4"/>
  <c r="P624" i="4"/>
  <c r="BK624" i="4"/>
  <c r="J624" i="4"/>
  <c r="BE624" i="4" s="1"/>
  <c r="BI622" i="4"/>
  <c r="BH622" i="4"/>
  <c r="BG622" i="4"/>
  <c r="BF622" i="4"/>
  <c r="T622" i="4"/>
  <c r="R622" i="4"/>
  <c r="P622" i="4"/>
  <c r="BK622" i="4"/>
  <c r="J622" i="4"/>
  <c r="BE622" i="4" s="1"/>
  <c r="BI619" i="4"/>
  <c r="BH619" i="4"/>
  <c r="BG619" i="4"/>
  <c r="BF619" i="4"/>
  <c r="T619" i="4"/>
  <c r="R619" i="4"/>
  <c r="P619" i="4"/>
  <c r="BK619" i="4"/>
  <c r="J619" i="4"/>
  <c r="BE619" i="4" s="1"/>
  <c r="BI617" i="4"/>
  <c r="BH617" i="4"/>
  <c r="BG617" i="4"/>
  <c r="BF617" i="4"/>
  <c r="T617" i="4"/>
  <c r="R617" i="4"/>
  <c r="P617" i="4"/>
  <c r="BK617" i="4"/>
  <c r="J617" i="4"/>
  <c r="BE617" i="4" s="1"/>
  <c r="BI613" i="4"/>
  <c r="BH613" i="4"/>
  <c r="BG613" i="4"/>
  <c r="BF613" i="4"/>
  <c r="T613" i="4"/>
  <c r="R613" i="4"/>
  <c r="P613" i="4"/>
  <c r="BK613" i="4"/>
  <c r="J613" i="4"/>
  <c r="BE613" i="4" s="1"/>
  <c r="BI611" i="4"/>
  <c r="BH611" i="4"/>
  <c r="BG611" i="4"/>
  <c r="BF611" i="4"/>
  <c r="T611" i="4"/>
  <c r="R611" i="4"/>
  <c r="P611" i="4"/>
  <c r="BK611" i="4"/>
  <c r="J611" i="4"/>
  <c r="BE611" i="4" s="1"/>
  <c r="BI607" i="4"/>
  <c r="BH607" i="4"/>
  <c r="BG607" i="4"/>
  <c r="BF607" i="4"/>
  <c r="T607" i="4"/>
  <c r="R607" i="4"/>
  <c r="P607" i="4"/>
  <c r="BK607" i="4"/>
  <c r="J607" i="4"/>
  <c r="BE607" i="4" s="1"/>
  <c r="BI605" i="4"/>
  <c r="BH605" i="4"/>
  <c r="BG605" i="4"/>
  <c r="BF605" i="4"/>
  <c r="T605" i="4"/>
  <c r="R605" i="4"/>
  <c r="P605" i="4"/>
  <c r="BK605" i="4"/>
  <c r="J605" i="4"/>
  <c r="BE605" i="4" s="1"/>
  <c r="BI601" i="4"/>
  <c r="BH601" i="4"/>
  <c r="BG601" i="4"/>
  <c r="BF601" i="4"/>
  <c r="T601" i="4"/>
  <c r="R601" i="4"/>
  <c r="P601" i="4"/>
  <c r="BK601" i="4"/>
  <c r="J601" i="4"/>
  <c r="BE601" i="4" s="1"/>
  <c r="BI599" i="4"/>
  <c r="BH599" i="4"/>
  <c r="BG599" i="4"/>
  <c r="BF599" i="4"/>
  <c r="T599" i="4"/>
  <c r="R599" i="4"/>
  <c r="P599" i="4"/>
  <c r="BK599" i="4"/>
  <c r="J599" i="4"/>
  <c r="BE599" i="4" s="1"/>
  <c r="BI595" i="4"/>
  <c r="BH595" i="4"/>
  <c r="BG595" i="4"/>
  <c r="BF595" i="4"/>
  <c r="T595" i="4"/>
  <c r="R595" i="4"/>
  <c r="P595" i="4"/>
  <c r="BK595" i="4"/>
  <c r="J595" i="4"/>
  <c r="BE595" i="4" s="1"/>
  <c r="BI593" i="4"/>
  <c r="BH593" i="4"/>
  <c r="BG593" i="4"/>
  <c r="BF593" i="4"/>
  <c r="T593" i="4"/>
  <c r="R593" i="4"/>
  <c r="P593" i="4"/>
  <c r="BK593" i="4"/>
  <c r="J593" i="4"/>
  <c r="BE593" i="4" s="1"/>
  <c r="BI591" i="4"/>
  <c r="BH591" i="4"/>
  <c r="BG591" i="4"/>
  <c r="BF591" i="4"/>
  <c r="T591" i="4"/>
  <c r="R591" i="4"/>
  <c r="P591" i="4"/>
  <c r="BK591" i="4"/>
  <c r="J591" i="4"/>
  <c r="BE591" i="4" s="1"/>
  <c r="BI589" i="4"/>
  <c r="BH589" i="4"/>
  <c r="BG589" i="4"/>
  <c r="BF589" i="4"/>
  <c r="T589" i="4"/>
  <c r="R589" i="4"/>
  <c r="P589" i="4"/>
  <c r="BK589" i="4"/>
  <c r="J589" i="4"/>
  <c r="BE589" i="4" s="1"/>
  <c r="BI587" i="4"/>
  <c r="BH587" i="4"/>
  <c r="BG587" i="4"/>
  <c r="BF587" i="4"/>
  <c r="T587" i="4"/>
  <c r="R587" i="4"/>
  <c r="P587" i="4"/>
  <c r="BK587" i="4"/>
  <c r="J587" i="4"/>
  <c r="BE587" i="4"/>
  <c r="BI585" i="4"/>
  <c r="BH585" i="4"/>
  <c r="BG585" i="4"/>
  <c r="BF585" i="4"/>
  <c r="T585" i="4"/>
  <c r="R585" i="4"/>
  <c r="P585" i="4"/>
  <c r="BK585" i="4"/>
  <c r="J585" i="4"/>
  <c r="BE585" i="4" s="1"/>
  <c r="BI583" i="4"/>
  <c r="BH583" i="4"/>
  <c r="BG583" i="4"/>
  <c r="BF583" i="4"/>
  <c r="T583" i="4"/>
  <c r="R583" i="4"/>
  <c r="P583" i="4"/>
  <c r="BK583" i="4"/>
  <c r="J583" i="4"/>
  <c r="BE583" i="4"/>
  <c r="BI576" i="4"/>
  <c r="BH576" i="4"/>
  <c r="BG576" i="4"/>
  <c r="BF576" i="4"/>
  <c r="T576" i="4"/>
  <c r="R576" i="4"/>
  <c r="P576" i="4"/>
  <c r="BK576" i="4"/>
  <c r="J576" i="4"/>
  <c r="BE576" i="4" s="1"/>
  <c r="BI573" i="4"/>
  <c r="BH573" i="4"/>
  <c r="BG573" i="4"/>
  <c r="BF573" i="4"/>
  <c r="T573" i="4"/>
  <c r="R573" i="4"/>
  <c r="P573" i="4"/>
  <c r="BK573" i="4"/>
  <c r="J573" i="4"/>
  <c r="BE573" i="4"/>
  <c r="BI571" i="4"/>
  <c r="BH571" i="4"/>
  <c r="BG571" i="4"/>
  <c r="BF571" i="4"/>
  <c r="T571" i="4"/>
  <c r="R571" i="4"/>
  <c r="P571" i="4"/>
  <c r="BK571" i="4"/>
  <c r="J571" i="4"/>
  <c r="BE571" i="4" s="1"/>
  <c r="BI568" i="4"/>
  <c r="BH568" i="4"/>
  <c r="BG568" i="4"/>
  <c r="BF568" i="4"/>
  <c r="T568" i="4"/>
  <c r="R568" i="4"/>
  <c r="P568" i="4"/>
  <c r="BK568" i="4"/>
  <c r="J568" i="4"/>
  <c r="BE568" i="4" s="1"/>
  <c r="BI565" i="4"/>
  <c r="BH565" i="4"/>
  <c r="BG565" i="4"/>
  <c r="BF565" i="4"/>
  <c r="T565" i="4"/>
  <c r="R565" i="4"/>
  <c r="P565" i="4"/>
  <c r="BK565" i="4"/>
  <c r="J565" i="4"/>
  <c r="BE565" i="4" s="1"/>
  <c r="BI563" i="4"/>
  <c r="BH563" i="4"/>
  <c r="BG563" i="4"/>
  <c r="BF563" i="4"/>
  <c r="T563" i="4"/>
  <c r="R563" i="4"/>
  <c r="P563" i="4"/>
  <c r="BK563" i="4"/>
  <c r="J563" i="4"/>
  <c r="BE563" i="4"/>
  <c r="BI560" i="4"/>
  <c r="BH560" i="4"/>
  <c r="BG560" i="4"/>
  <c r="BF560" i="4"/>
  <c r="T560" i="4"/>
  <c r="R560" i="4"/>
  <c r="P560" i="4"/>
  <c r="BK560" i="4"/>
  <c r="J560" i="4"/>
  <c r="BE560" i="4" s="1"/>
  <c r="BI557" i="4"/>
  <c r="BH557" i="4"/>
  <c r="BG557" i="4"/>
  <c r="BF557" i="4"/>
  <c r="T557" i="4"/>
  <c r="R557" i="4"/>
  <c r="P557" i="4"/>
  <c r="BK557" i="4"/>
  <c r="J557" i="4"/>
  <c r="BE557" i="4"/>
  <c r="BI554" i="4"/>
  <c r="BH554" i="4"/>
  <c r="BG554" i="4"/>
  <c r="BF554" i="4"/>
  <c r="T554" i="4"/>
  <c r="R554" i="4"/>
  <c r="P554" i="4"/>
  <c r="BK554" i="4"/>
  <c r="J554" i="4"/>
  <c r="BE554" i="4" s="1"/>
  <c r="BI547" i="4"/>
  <c r="BH547" i="4"/>
  <c r="BG547" i="4"/>
  <c r="BF547" i="4"/>
  <c r="T547" i="4"/>
  <c r="R547" i="4"/>
  <c r="P547" i="4"/>
  <c r="BK547" i="4"/>
  <c r="J547" i="4"/>
  <c r="BE547" i="4" s="1"/>
  <c r="BI545" i="4"/>
  <c r="BH545" i="4"/>
  <c r="BG545" i="4"/>
  <c r="BF545" i="4"/>
  <c r="T545" i="4"/>
  <c r="R545" i="4"/>
  <c r="P545" i="4"/>
  <c r="BK545" i="4"/>
  <c r="J545" i="4"/>
  <c r="BE545" i="4" s="1"/>
  <c r="BI543" i="4"/>
  <c r="BH543" i="4"/>
  <c r="BG543" i="4"/>
  <c r="BF543" i="4"/>
  <c r="T543" i="4"/>
  <c r="R543" i="4"/>
  <c r="P543" i="4"/>
  <c r="BK543" i="4"/>
  <c r="J543" i="4"/>
  <c r="BE543" i="4" s="1"/>
  <c r="BI541" i="4"/>
  <c r="BH541" i="4"/>
  <c r="BG541" i="4"/>
  <c r="BF541" i="4"/>
  <c r="T541" i="4"/>
  <c r="R541" i="4"/>
  <c r="P541" i="4"/>
  <c r="BK541" i="4"/>
  <c r="J541" i="4"/>
  <c r="BE541" i="4" s="1"/>
  <c r="BI535" i="4"/>
  <c r="BH535" i="4"/>
  <c r="BG535" i="4"/>
  <c r="BF535" i="4"/>
  <c r="T535" i="4"/>
  <c r="R535" i="4"/>
  <c r="P535" i="4"/>
  <c r="BK535" i="4"/>
  <c r="J535" i="4"/>
  <c r="BE535" i="4"/>
  <c r="BI532" i="4"/>
  <c r="BH532" i="4"/>
  <c r="BG532" i="4"/>
  <c r="BF532" i="4"/>
  <c r="T532" i="4"/>
  <c r="R532" i="4"/>
  <c r="P532" i="4"/>
  <c r="BK532" i="4"/>
  <c r="J532" i="4"/>
  <c r="BE532" i="4" s="1"/>
  <c r="BI527" i="4"/>
  <c r="BH527" i="4"/>
  <c r="BG527" i="4"/>
  <c r="BF527" i="4"/>
  <c r="T527" i="4"/>
  <c r="R527" i="4"/>
  <c r="P527" i="4"/>
  <c r="BK527" i="4"/>
  <c r="J527" i="4"/>
  <c r="BE527" i="4"/>
  <c r="BI524" i="4"/>
  <c r="BH524" i="4"/>
  <c r="BG524" i="4"/>
  <c r="BF524" i="4"/>
  <c r="T524" i="4"/>
  <c r="R524" i="4"/>
  <c r="P524" i="4"/>
  <c r="BK524" i="4"/>
  <c r="J524" i="4"/>
  <c r="BE524" i="4" s="1"/>
  <c r="BI511" i="4"/>
  <c r="BH511" i="4"/>
  <c r="BG511" i="4"/>
  <c r="BF511" i="4"/>
  <c r="T511" i="4"/>
  <c r="R511" i="4"/>
  <c r="P511" i="4"/>
  <c r="BK511" i="4"/>
  <c r="J511" i="4"/>
  <c r="BE511" i="4" s="1"/>
  <c r="BI508" i="4"/>
  <c r="BH508" i="4"/>
  <c r="BG508" i="4"/>
  <c r="BF508" i="4"/>
  <c r="T508" i="4"/>
  <c r="R508" i="4"/>
  <c r="P508" i="4"/>
  <c r="BK508" i="4"/>
  <c r="J508" i="4"/>
  <c r="BE508" i="4" s="1"/>
  <c r="BI504" i="4"/>
  <c r="BH504" i="4"/>
  <c r="BG504" i="4"/>
  <c r="BF504" i="4"/>
  <c r="T504" i="4"/>
  <c r="R504" i="4"/>
  <c r="P504" i="4"/>
  <c r="BK504" i="4"/>
  <c r="J504" i="4"/>
  <c r="BE504" i="4" s="1"/>
  <c r="BI501" i="4"/>
  <c r="BH501" i="4"/>
  <c r="BG501" i="4"/>
  <c r="BF501" i="4"/>
  <c r="T501" i="4"/>
  <c r="R501" i="4"/>
  <c r="P501" i="4"/>
  <c r="BK501" i="4"/>
  <c r="J501" i="4"/>
  <c r="BE501" i="4" s="1"/>
  <c r="BI496" i="4"/>
  <c r="BH496" i="4"/>
  <c r="BG496" i="4"/>
  <c r="BF496" i="4"/>
  <c r="T496" i="4"/>
  <c r="R496" i="4"/>
  <c r="P496" i="4"/>
  <c r="BK496" i="4"/>
  <c r="J496" i="4"/>
  <c r="BE496" i="4"/>
  <c r="BI494" i="4"/>
  <c r="BH494" i="4"/>
  <c r="BG494" i="4"/>
  <c r="BF494" i="4"/>
  <c r="T494" i="4"/>
  <c r="R494" i="4"/>
  <c r="P494" i="4"/>
  <c r="BK494" i="4"/>
  <c r="J494" i="4"/>
  <c r="BE494" i="4" s="1"/>
  <c r="BI492" i="4"/>
  <c r="BH492" i="4"/>
  <c r="BG492" i="4"/>
  <c r="BF492" i="4"/>
  <c r="T492" i="4"/>
  <c r="R492" i="4"/>
  <c r="P492" i="4"/>
  <c r="BK492" i="4"/>
  <c r="J492" i="4"/>
  <c r="BE492" i="4"/>
  <c r="BI488" i="4"/>
  <c r="BH488" i="4"/>
  <c r="BG488" i="4"/>
  <c r="BF488" i="4"/>
  <c r="T488" i="4"/>
  <c r="R488" i="4"/>
  <c r="P488" i="4"/>
  <c r="BK488" i="4"/>
  <c r="J488" i="4"/>
  <c r="BE488" i="4" s="1"/>
  <c r="BI486" i="4"/>
  <c r="BH486" i="4"/>
  <c r="BG486" i="4"/>
  <c r="BF486" i="4"/>
  <c r="T486" i="4"/>
  <c r="R486" i="4"/>
  <c r="P486" i="4"/>
  <c r="BK486" i="4"/>
  <c r="J486" i="4"/>
  <c r="BE486" i="4" s="1"/>
  <c r="BI483" i="4"/>
  <c r="BH483" i="4"/>
  <c r="BG483" i="4"/>
  <c r="BF483" i="4"/>
  <c r="T483" i="4"/>
  <c r="R483" i="4"/>
  <c r="P483" i="4"/>
  <c r="BK483" i="4"/>
  <c r="J483" i="4"/>
  <c r="BE483" i="4" s="1"/>
  <c r="BI477" i="4"/>
  <c r="BH477" i="4"/>
  <c r="BG477" i="4"/>
  <c r="BF477" i="4"/>
  <c r="T477" i="4"/>
  <c r="R477" i="4"/>
  <c r="P477" i="4"/>
  <c r="BK477" i="4"/>
  <c r="J477" i="4"/>
  <c r="BE477" i="4" s="1"/>
  <c r="BI474" i="4"/>
  <c r="BH474" i="4"/>
  <c r="BG474" i="4"/>
  <c r="BF474" i="4"/>
  <c r="T474" i="4"/>
  <c r="R474" i="4"/>
  <c r="P474" i="4"/>
  <c r="BK474" i="4"/>
  <c r="J474" i="4"/>
  <c r="BE474" i="4" s="1"/>
  <c r="BI472" i="4"/>
  <c r="BH472" i="4"/>
  <c r="BG472" i="4"/>
  <c r="BF472" i="4"/>
  <c r="T472" i="4"/>
  <c r="R472" i="4"/>
  <c r="P472" i="4"/>
  <c r="BK472" i="4"/>
  <c r="J472" i="4"/>
  <c r="BE472" i="4"/>
  <c r="BI468" i="4"/>
  <c r="BH468" i="4"/>
  <c r="BG468" i="4"/>
  <c r="BF468" i="4"/>
  <c r="T468" i="4"/>
  <c r="R468" i="4"/>
  <c r="P468" i="4"/>
  <c r="BK468" i="4"/>
  <c r="J468" i="4"/>
  <c r="BE468" i="4" s="1"/>
  <c r="BI466" i="4"/>
  <c r="BH466" i="4"/>
  <c r="BG466" i="4"/>
  <c r="BF466" i="4"/>
  <c r="T466" i="4"/>
  <c r="R466" i="4"/>
  <c r="P466" i="4"/>
  <c r="BK466" i="4"/>
  <c r="J466" i="4"/>
  <c r="BE466" i="4"/>
  <c r="BI462" i="4"/>
  <c r="BH462" i="4"/>
  <c r="BG462" i="4"/>
  <c r="BF462" i="4"/>
  <c r="T462" i="4"/>
  <c r="R462" i="4"/>
  <c r="P462" i="4"/>
  <c r="BK462" i="4"/>
  <c r="J462" i="4"/>
  <c r="BE462" i="4" s="1"/>
  <c r="BI459" i="4"/>
  <c r="BH459" i="4"/>
  <c r="BG459" i="4"/>
  <c r="BF459" i="4"/>
  <c r="T459" i="4"/>
  <c r="R459" i="4"/>
  <c r="P459" i="4"/>
  <c r="BK459" i="4"/>
  <c r="J459" i="4"/>
  <c r="BE459" i="4" s="1"/>
  <c r="BI453" i="4"/>
  <c r="BH453" i="4"/>
  <c r="BG453" i="4"/>
  <c r="BF453" i="4"/>
  <c r="T453" i="4"/>
  <c r="R453" i="4"/>
  <c r="P453" i="4"/>
  <c r="BK453" i="4"/>
  <c r="J453" i="4"/>
  <c r="BE453" i="4" s="1"/>
  <c r="BI447" i="4"/>
  <c r="BH447" i="4"/>
  <c r="BG447" i="4"/>
  <c r="BF447" i="4"/>
  <c r="T447" i="4"/>
  <c r="R447" i="4"/>
  <c r="P447" i="4"/>
  <c r="BK447" i="4"/>
  <c r="J447" i="4"/>
  <c r="BE447" i="4" s="1"/>
  <c r="BI442" i="4"/>
  <c r="BH442" i="4"/>
  <c r="BG442" i="4"/>
  <c r="BF442" i="4"/>
  <c r="T442" i="4"/>
  <c r="R442" i="4"/>
  <c r="P442" i="4"/>
  <c r="BK442" i="4"/>
  <c r="J442" i="4"/>
  <c r="BE442" i="4" s="1"/>
  <c r="BI439" i="4"/>
  <c r="BH439" i="4"/>
  <c r="BG439" i="4"/>
  <c r="BF439" i="4"/>
  <c r="T439" i="4"/>
  <c r="R439" i="4"/>
  <c r="P439" i="4"/>
  <c r="BK439" i="4"/>
  <c r="J439" i="4"/>
  <c r="BE439" i="4"/>
  <c r="BI436" i="4"/>
  <c r="BH436" i="4"/>
  <c r="BG436" i="4"/>
  <c r="BF436" i="4"/>
  <c r="T436" i="4"/>
  <c r="R436" i="4"/>
  <c r="P436" i="4"/>
  <c r="BK436" i="4"/>
  <c r="J436" i="4"/>
  <c r="BE436" i="4" s="1"/>
  <c r="BI433" i="4"/>
  <c r="BH433" i="4"/>
  <c r="BG433" i="4"/>
  <c r="BF433" i="4"/>
  <c r="T433" i="4"/>
  <c r="R433" i="4"/>
  <c r="P433" i="4"/>
  <c r="BK433" i="4"/>
  <c r="J433" i="4"/>
  <c r="BE433" i="4"/>
  <c r="BI431" i="4"/>
  <c r="BH431" i="4"/>
  <c r="BG431" i="4"/>
  <c r="BF431" i="4"/>
  <c r="T431" i="4"/>
  <c r="R431" i="4"/>
  <c r="P431" i="4"/>
  <c r="BK431" i="4"/>
  <c r="J431" i="4"/>
  <c r="BE431" i="4" s="1"/>
  <c r="BI425" i="4"/>
  <c r="BH425" i="4"/>
  <c r="BG425" i="4"/>
  <c r="BF425" i="4"/>
  <c r="T425" i="4"/>
  <c r="R425" i="4"/>
  <c r="P425" i="4"/>
  <c r="BK425" i="4"/>
  <c r="J425" i="4"/>
  <c r="BE425" i="4" s="1"/>
  <c r="BI419" i="4"/>
  <c r="BH419" i="4"/>
  <c r="BG419" i="4"/>
  <c r="BF419" i="4"/>
  <c r="T419" i="4"/>
  <c r="R419" i="4"/>
  <c r="P419" i="4"/>
  <c r="BK419" i="4"/>
  <c r="J419" i="4"/>
  <c r="BE419" i="4" s="1"/>
  <c r="BI417" i="4"/>
  <c r="BH417" i="4"/>
  <c r="BG417" i="4"/>
  <c r="BF417" i="4"/>
  <c r="T417" i="4"/>
  <c r="R417" i="4"/>
  <c r="P417" i="4"/>
  <c r="BK417" i="4"/>
  <c r="J417" i="4"/>
  <c r="BE417" i="4" s="1"/>
  <c r="BI415" i="4"/>
  <c r="BH415" i="4"/>
  <c r="BG415" i="4"/>
  <c r="BF415" i="4"/>
  <c r="T415" i="4"/>
  <c r="R415" i="4"/>
  <c r="P415" i="4"/>
  <c r="BK415" i="4"/>
  <c r="J415" i="4"/>
  <c r="BE415" i="4"/>
  <c r="BI413" i="4"/>
  <c r="BH413" i="4"/>
  <c r="BG413" i="4"/>
  <c r="BF413" i="4"/>
  <c r="T413" i="4"/>
  <c r="R413" i="4"/>
  <c r="P413" i="4"/>
  <c r="BK413" i="4"/>
  <c r="J413" i="4"/>
  <c r="BE413" i="4" s="1"/>
  <c r="BI411" i="4"/>
  <c r="BH411" i="4"/>
  <c r="BG411" i="4"/>
  <c r="BF411" i="4"/>
  <c r="T411" i="4"/>
  <c r="R411" i="4"/>
  <c r="P411" i="4"/>
  <c r="BK411" i="4"/>
  <c r="J411" i="4"/>
  <c r="BE411" i="4"/>
  <c r="BI409" i="4"/>
  <c r="BH409" i="4"/>
  <c r="BG409" i="4"/>
  <c r="BF409" i="4"/>
  <c r="T409" i="4"/>
  <c r="R409" i="4"/>
  <c r="P409" i="4"/>
  <c r="BK409" i="4"/>
  <c r="J409" i="4"/>
  <c r="BE409" i="4" s="1"/>
  <c r="BI406" i="4"/>
  <c r="BH406" i="4"/>
  <c r="BG406" i="4"/>
  <c r="BF406" i="4"/>
  <c r="T406" i="4"/>
  <c r="R406" i="4"/>
  <c r="P406" i="4"/>
  <c r="BK406" i="4"/>
  <c r="J406" i="4"/>
  <c r="BE406" i="4"/>
  <c r="BI404" i="4"/>
  <c r="BH404" i="4"/>
  <c r="BG404" i="4"/>
  <c r="BF404" i="4"/>
  <c r="T404" i="4"/>
  <c r="R404" i="4"/>
  <c r="P404" i="4"/>
  <c r="BK404" i="4"/>
  <c r="J404" i="4"/>
  <c r="BE404" i="4" s="1"/>
  <c r="BI402" i="4"/>
  <c r="BH402" i="4"/>
  <c r="BG402" i="4"/>
  <c r="BF402" i="4"/>
  <c r="T402" i="4"/>
  <c r="R402" i="4"/>
  <c r="P402" i="4"/>
  <c r="BK402" i="4"/>
  <c r="J402" i="4"/>
  <c r="BE402" i="4"/>
  <c r="BI400" i="4"/>
  <c r="BH400" i="4"/>
  <c r="BG400" i="4"/>
  <c r="BF400" i="4"/>
  <c r="T400" i="4"/>
  <c r="R400" i="4"/>
  <c r="P400" i="4"/>
  <c r="BK400" i="4"/>
  <c r="J400" i="4"/>
  <c r="BE400" i="4" s="1"/>
  <c r="BI395" i="4"/>
  <c r="BH395" i="4"/>
  <c r="BG395" i="4"/>
  <c r="BF395" i="4"/>
  <c r="T395" i="4"/>
  <c r="R395" i="4"/>
  <c r="P395" i="4"/>
  <c r="BK395" i="4"/>
  <c r="J395" i="4"/>
  <c r="BE395" i="4"/>
  <c r="BI393" i="4"/>
  <c r="BH393" i="4"/>
  <c r="BG393" i="4"/>
  <c r="BF393" i="4"/>
  <c r="T393" i="4"/>
  <c r="R393" i="4"/>
  <c r="P393" i="4"/>
  <c r="BK393" i="4"/>
  <c r="J393" i="4"/>
  <c r="BE393" i="4" s="1"/>
  <c r="BI378" i="4"/>
  <c r="BH378" i="4"/>
  <c r="BG378" i="4"/>
  <c r="BF378" i="4"/>
  <c r="T378" i="4"/>
  <c r="R378" i="4"/>
  <c r="P378" i="4"/>
  <c r="BK378" i="4"/>
  <c r="J378" i="4"/>
  <c r="BE378" i="4"/>
  <c r="BI366" i="4"/>
  <c r="BH366" i="4"/>
  <c r="BG366" i="4"/>
  <c r="BF366" i="4"/>
  <c r="T366" i="4"/>
  <c r="R366" i="4"/>
  <c r="P366" i="4"/>
  <c r="BK366" i="4"/>
  <c r="J366" i="4"/>
  <c r="BE366" i="4" s="1"/>
  <c r="BI357" i="4"/>
  <c r="BH357" i="4"/>
  <c r="BG357" i="4"/>
  <c r="BF357" i="4"/>
  <c r="T357" i="4"/>
  <c r="R357" i="4"/>
  <c r="P357" i="4"/>
  <c r="BK357" i="4"/>
  <c r="J357" i="4"/>
  <c r="BE357" i="4"/>
  <c r="BI352" i="4"/>
  <c r="BH352" i="4"/>
  <c r="BG352" i="4"/>
  <c r="BF352" i="4"/>
  <c r="T352" i="4"/>
  <c r="T334" i="4" s="1"/>
  <c r="R352" i="4"/>
  <c r="P352" i="4"/>
  <c r="BK352" i="4"/>
  <c r="J352" i="4"/>
  <c r="BE352" i="4" s="1"/>
  <c r="BI335" i="4"/>
  <c r="BH335" i="4"/>
  <c r="BG335" i="4"/>
  <c r="BF335" i="4"/>
  <c r="T335" i="4"/>
  <c r="R335" i="4"/>
  <c r="P335" i="4"/>
  <c r="P334" i="4" s="1"/>
  <c r="BK335" i="4"/>
  <c r="J335" i="4"/>
  <c r="BE335" i="4" s="1"/>
  <c r="BI331" i="4"/>
  <c r="BH331" i="4"/>
  <c r="BG331" i="4"/>
  <c r="BF331" i="4"/>
  <c r="T331" i="4"/>
  <c r="R331" i="4"/>
  <c r="P331" i="4"/>
  <c r="BK331" i="4"/>
  <c r="J331" i="4"/>
  <c r="BE331" i="4" s="1"/>
  <c r="BI327" i="4"/>
  <c r="BH327" i="4"/>
  <c r="BG327" i="4"/>
  <c r="BF327" i="4"/>
  <c r="T327" i="4"/>
  <c r="R327" i="4"/>
  <c r="P327" i="4"/>
  <c r="BK327" i="4"/>
  <c r="BK326" i="4"/>
  <c r="J326" i="4" s="1"/>
  <c r="J101" i="4" s="1"/>
  <c r="J327" i="4"/>
  <c r="BE327" i="4" s="1"/>
  <c r="BI323" i="4"/>
  <c r="BH323" i="4"/>
  <c r="BG323" i="4"/>
  <c r="BF323" i="4"/>
  <c r="T323" i="4"/>
  <c r="R323" i="4"/>
  <c r="P323" i="4"/>
  <c r="BK323" i="4"/>
  <c r="J323" i="4"/>
  <c r="BE323" i="4" s="1"/>
  <c r="BI306" i="4"/>
  <c r="BH306" i="4"/>
  <c r="BG306" i="4"/>
  <c r="BF306" i="4"/>
  <c r="T306" i="4"/>
  <c r="R306" i="4"/>
  <c r="P306" i="4"/>
  <c r="BK306" i="4"/>
  <c r="J306" i="4"/>
  <c r="BE306" i="4"/>
  <c r="BI301" i="4"/>
  <c r="BH301" i="4"/>
  <c r="BG301" i="4"/>
  <c r="BF301" i="4"/>
  <c r="T301" i="4"/>
  <c r="R301" i="4"/>
  <c r="P301" i="4"/>
  <c r="BK301" i="4"/>
  <c r="J301" i="4"/>
  <c r="BE301" i="4" s="1"/>
  <c r="BI290" i="4"/>
  <c r="BH290" i="4"/>
  <c r="BG290" i="4"/>
  <c r="BF290" i="4"/>
  <c r="T290" i="4"/>
  <c r="R290" i="4"/>
  <c r="P290" i="4"/>
  <c r="BK290" i="4"/>
  <c r="J290" i="4"/>
  <c r="BE290" i="4"/>
  <c r="BI287" i="4"/>
  <c r="BH287" i="4"/>
  <c r="BG287" i="4"/>
  <c r="BF287" i="4"/>
  <c r="T287" i="4"/>
  <c r="R287" i="4"/>
  <c r="P287" i="4"/>
  <c r="BK287" i="4"/>
  <c r="J287" i="4"/>
  <c r="BE287" i="4" s="1"/>
  <c r="BI285" i="4"/>
  <c r="BH285" i="4"/>
  <c r="BG285" i="4"/>
  <c r="BF285" i="4"/>
  <c r="T285" i="4"/>
  <c r="R285" i="4"/>
  <c r="P285" i="4"/>
  <c r="BK285" i="4"/>
  <c r="J285" i="4"/>
  <c r="BE285" i="4"/>
  <c r="BI283" i="4"/>
  <c r="BH283" i="4"/>
  <c r="BG283" i="4"/>
  <c r="BF283" i="4"/>
  <c r="T283" i="4"/>
  <c r="R283" i="4"/>
  <c r="P283" i="4"/>
  <c r="BK283" i="4"/>
  <c r="J283" i="4"/>
  <c r="BE283" i="4" s="1"/>
  <c r="BI276" i="4"/>
  <c r="BH276" i="4"/>
  <c r="BG276" i="4"/>
  <c r="BF276" i="4"/>
  <c r="T276" i="4"/>
  <c r="R276" i="4"/>
  <c r="P276" i="4"/>
  <c r="BK276" i="4"/>
  <c r="J276" i="4"/>
  <c r="BE276" i="4"/>
  <c r="BI268" i="4"/>
  <c r="BH268" i="4"/>
  <c r="BG268" i="4"/>
  <c r="BF268" i="4"/>
  <c r="T268" i="4"/>
  <c r="R268" i="4"/>
  <c r="P268" i="4"/>
  <c r="BK268" i="4"/>
  <c r="J268" i="4"/>
  <c r="BE268" i="4" s="1"/>
  <c r="BI266" i="4"/>
  <c r="BH266" i="4"/>
  <c r="BG266" i="4"/>
  <c r="BF266" i="4"/>
  <c r="T266" i="4"/>
  <c r="R266" i="4"/>
  <c r="P266" i="4"/>
  <c r="BK266" i="4"/>
  <c r="J266" i="4"/>
  <c r="BE266" i="4"/>
  <c r="BI261" i="4"/>
  <c r="BH261" i="4"/>
  <c r="BG261" i="4"/>
  <c r="BF261" i="4"/>
  <c r="T261" i="4"/>
  <c r="R261" i="4"/>
  <c r="P261" i="4"/>
  <c r="BK261" i="4"/>
  <c r="J261" i="4"/>
  <c r="BE261" i="4" s="1"/>
  <c r="BI256" i="4"/>
  <c r="BH256" i="4"/>
  <c r="BG256" i="4"/>
  <c r="BF256" i="4"/>
  <c r="T256" i="4"/>
  <c r="R256" i="4"/>
  <c r="P256" i="4"/>
  <c r="BK256" i="4"/>
  <c r="J256" i="4"/>
  <c r="BE256" i="4"/>
  <c r="BI254" i="4"/>
  <c r="BH254" i="4"/>
  <c r="BG254" i="4"/>
  <c r="BF254" i="4"/>
  <c r="T254" i="4"/>
  <c r="R254" i="4"/>
  <c r="P254" i="4"/>
  <c r="BK254" i="4"/>
  <c r="J254" i="4"/>
  <c r="BE254" i="4" s="1"/>
  <c r="BI237" i="4"/>
  <c r="BH237" i="4"/>
  <c r="BG237" i="4"/>
  <c r="BF237" i="4"/>
  <c r="T237" i="4"/>
  <c r="R237" i="4"/>
  <c r="P237" i="4"/>
  <c r="BK237" i="4"/>
  <c r="J237" i="4"/>
  <c r="BE237" i="4"/>
  <c r="BI234" i="4"/>
  <c r="BH234" i="4"/>
  <c r="BG234" i="4"/>
  <c r="BF234" i="4"/>
  <c r="T234" i="4"/>
  <c r="R234" i="4"/>
  <c r="P234" i="4"/>
  <c r="BK234" i="4"/>
  <c r="J234" i="4"/>
  <c r="BE234" i="4" s="1"/>
  <c r="BI229" i="4"/>
  <c r="BH229" i="4"/>
  <c r="BG229" i="4"/>
  <c r="BF229" i="4"/>
  <c r="T229" i="4"/>
  <c r="R229" i="4"/>
  <c r="P229" i="4"/>
  <c r="BK229" i="4"/>
  <c r="J229" i="4"/>
  <c r="BE229" i="4"/>
  <c r="BI226" i="4"/>
  <c r="BH226" i="4"/>
  <c r="BG226" i="4"/>
  <c r="BF226" i="4"/>
  <c r="T226" i="4"/>
  <c r="R226" i="4"/>
  <c r="P226" i="4"/>
  <c r="BK226" i="4"/>
  <c r="J226" i="4"/>
  <c r="BE226" i="4" s="1"/>
  <c r="BI208" i="4"/>
  <c r="BH208" i="4"/>
  <c r="BG208" i="4"/>
  <c r="BF208" i="4"/>
  <c r="T208" i="4"/>
  <c r="R208" i="4"/>
  <c r="P208" i="4"/>
  <c r="BK208" i="4"/>
  <c r="J208" i="4"/>
  <c r="BE208" i="4"/>
  <c r="BI205" i="4"/>
  <c r="BH205" i="4"/>
  <c r="BG205" i="4"/>
  <c r="BF205" i="4"/>
  <c r="T205" i="4"/>
  <c r="R205" i="4"/>
  <c r="P205" i="4"/>
  <c r="BK205" i="4"/>
  <c r="J205" i="4"/>
  <c r="BE205" i="4" s="1"/>
  <c r="BI192" i="4"/>
  <c r="BH192" i="4"/>
  <c r="BG192" i="4"/>
  <c r="BF192" i="4"/>
  <c r="T192" i="4"/>
  <c r="R192" i="4"/>
  <c r="P192" i="4"/>
  <c r="BK192" i="4"/>
  <c r="J192" i="4"/>
  <c r="BE192" i="4"/>
  <c r="BI188" i="4"/>
  <c r="BH188" i="4"/>
  <c r="BG188" i="4"/>
  <c r="BF188" i="4"/>
  <c r="T188" i="4"/>
  <c r="R188" i="4"/>
  <c r="P188" i="4"/>
  <c r="BK188" i="4"/>
  <c r="J188" i="4"/>
  <c r="BE188" i="4" s="1"/>
  <c r="BI177" i="4"/>
  <c r="BH177" i="4"/>
  <c r="BG177" i="4"/>
  <c r="BF177" i="4"/>
  <c r="T177" i="4"/>
  <c r="R177" i="4"/>
  <c r="P177" i="4"/>
  <c r="BK177" i="4"/>
  <c r="J177" i="4"/>
  <c r="BE177" i="4"/>
  <c r="BI173" i="4"/>
  <c r="BH173" i="4"/>
  <c r="BG173" i="4"/>
  <c r="BF173" i="4"/>
  <c r="T173" i="4"/>
  <c r="R173" i="4"/>
  <c r="P173" i="4"/>
  <c r="BK173" i="4"/>
  <c r="J173" i="4"/>
  <c r="BE173" i="4" s="1"/>
  <c r="BI170" i="4"/>
  <c r="BH170" i="4"/>
  <c r="BG170" i="4"/>
  <c r="BF170" i="4"/>
  <c r="T170" i="4"/>
  <c r="R170" i="4"/>
  <c r="P170" i="4"/>
  <c r="BK170" i="4"/>
  <c r="J170" i="4"/>
  <c r="BE170" i="4"/>
  <c r="BI165" i="4"/>
  <c r="BH165" i="4"/>
  <c r="BG165" i="4"/>
  <c r="BF165" i="4"/>
  <c r="T165" i="4"/>
  <c r="R165" i="4"/>
  <c r="P165" i="4"/>
  <c r="BK165" i="4"/>
  <c r="J165" i="4"/>
  <c r="BE165" i="4" s="1"/>
  <c r="BI160" i="4"/>
  <c r="BH160" i="4"/>
  <c r="BG160" i="4"/>
  <c r="BF160" i="4"/>
  <c r="T160" i="4"/>
  <c r="R160" i="4"/>
  <c r="P160" i="4"/>
  <c r="BK160" i="4"/>
  <c r="J160" i="4"/>
  <c r="BE160" i="4"/>
  <c r="BI155" i="4"/>
  <c r="BH155" i="4"/>
  <c r="BG155" i="4"/>
  <c r="BF155" i="4"/>
  <c r="T155" i="4"/>
  <c r="R155" i="4"/>
  <c r="P155" i="4"/>
  <c r="BK155" i="4"/>
  <c r="J155" i="4"/>
  <c r="BE155" i="4" s="1"/>
  <c r="BI153" i="4"/>
  <c r="BH153" i="4"/>
  <c r="BG153" i="4"/>
  <c r="BF153" i="4"/>
  <c r="T153" i="4"/>
  <c r="R153" i="4"/>
  <c r="P153" i="4"/>
  <c r="BK153" i="4"/>
  <c r="J153" i="4"/>
  <c r="BE153" i="4"/>
  <c r="BI138" i="4"/>
  <c r="BH138" i="4"/>
  <c r="BG138" i="4"/>
  <c r="BF138" i="4"/>
  <c r="T138" i="4"/>
  <c r="R138" i="4"/>
  <c r="P138" i="4"/>
  <c r="BK138" i="4"/>
  <c r="J138" i="4"/>
  <c r="BE138" i="4" s="1"/>
  <c r="BI134" i="4"/>
  <c r="BH134" i="4"/>
  <c r="BG134" i="4"/>
  <c r="BF134" i="4"/>
  <c r="T134" i="4"/>
  <c r="R134" i="4"/>
  <c r="R131" i="4" s="1"/>
  <c r="P134" i="4"/>
  <c r="BK134" i="4"/>
  <c r="J134" i="4"/>
  <c r="BE134" i="4"/>
  <c r="BI132" i="4"/>
  <c r="BH132" i="4"/>
  <c r="BG132" i="4"/>
  <c r="BF132" i="4"/>
  <c r="T132" i="4"/>
  <c r="R132" i="4"/>
  <c r="P132" i="4"/>
  <c r="BK132" i="4"/>
  <c r="J132" i="4"/>
  <c r="BE132" i="4" s="1"/>
  <c r="J125" i="4"/>
  <c r="F125" i="4"/>
  <c r="F123" i="4"/>
  <c r="E121" i="4"/>
  <c r="J93" i="4"/>
  <c r="F93" i="4"/>
  <c r="F91" i="4"/>
  <c r="E89" i="4"/>
  <c r="J26" i="4"/>
  <c r="E26" i="4"/>
  <c r="J25" i="4"/>
  <c r="J20" i="4"/>
  <c r="E20" i="4"/>
  <c r="J19" i="4"/>
  <c r="J14" i="4"/>
  <c r="E7" i="4"/>
  <c r="J39" i="3"/>
  <c r="J38" i="3"/>
  <c r="AY97" i="1" s="1"/>
  <c r="J37" i="3"/>
  <c r="AX97" i="1" s="1"/>
  <c r="BI941" i="3"/>
  <c r="BH941" i="3"/>
  <c r="BG941" i="3"/>
  <c r="BF941" i="3"/>
  <c r="T941" i="3"/>
  <c r="T940" i="3" s="1"/>
  <c r="R941" i="3"/>
  <c r="R940" i="3" s="1"/>
  <c r="P941" i="3"/>
  <c r="P940" i="3" s="1"/>
  <c r="BK941" i="3"/>
  <c r="BK940" i="3" s="1"/>
  <c r="J940" i="3"/>
  <c r="J108" i="3" s="1"/>
  <c r="J941" i="3"/>
  <c r="BE941" i="3" s="1"/>
  <c r="BI936" i="3"/>
  <c r="BH936" i="3"/>
  <c r="BG936" i="3"/>
  <c r="BF936" i="3"/>
  <c r="T936" i="3"/>
  <c r="R936" i="3"/>
  <c r="P936" i="3"/>
  <c r="BK936" i="3"/>
  <c r="J936" i="3"/>
  <c r="BE936" i="3" s="1"/>
  <c r="BI933" i="3"/>
  <c r="BH933" i="3"/>
  <c r="BG933" i="3"/>
  <c r="BF933" i="3"/>
  <c r="T933" i="3"/>
  <c r="R933" i="3"/>
  <c r="P933" i="3"/>
  <c r="BK933" i="3"/>
  <c r="J933" i="3"/>
  <c r="BE933" i="3" s="1"/>
  <c r="BI930" i="3"/>
  <c r="BH930" i="3"/>
  <c r="BG930" i="3"/>
  <c r="BF930" i="3"/>
  <c r="T930" i="3"/>
  <c r="R930" i="3"/>
  <c r="P930" i="3"/>
  <c r="BK930" i="3"/>
  <c r="J930" i="3"/>
  <c r="BE930" i="3" s="1"/>
  <c r="BI928" i="3"/>
  <c r="BH928" i="3"/>
  <c r="BG928" i="3"/>
  <c r="BF928" i="3"/>
  <c r="T928" i="3"/>
  <c r="R928" i="3"/>
  <c r="P928" i="3"/>
  <c r="BK928" i="3"/>
  <c r="J928" i="3"/>
  <c r="BE928" i="3" s="1"/>
  <c r="BI925" i="3"/>
  <c r="BH925" i="3"/>
  <c r="BG925" i="3"/>
  <c r="BF925" i="3"/>
  <c r="T925" i="3"/>
  <c r="R925" i="3"/>
  <c r="P925" i="3"/>
  <c r="BK925" i="3"/>
  <c r="J925" i="3"/>
  <c r="BE925" i="3" s="1"/>
  <c r="BI923" i="3"/>
  <c r="BH923" i="3"/>
  <c r="BG923" i="3"/>
  <c r="BF923" i="3"/>
  <c r="T923" i="3"/>
  <c r="R923" i="3"/>
  <c r="R922" i="3" s="1"/>
  <c r="P923" i="3"/>
  <c r="BK923" i="3"/>
  <c r="J923" i="3"/>
  <c r="BE923" i="3"/>
  <c r="BI919" i="3"/>
  <c r="BH919" i="3"/>
  <c r="BG919" i="3"/>
  <c r="BF919" i="3"/>
  <c r="T919" i="3"/>
  <c r="R919" i="3"/>
  <c r="P919" i="3"/>
  <c r="BK919" i="3"/>
  <c r="J919" i="3"/>
  <c r="BE919" i="3" s="1"/>
  <c r="BI916" i="3"/>
  <c r="BH916" i="3"/>
  <c r="BG916" i="3"/>
  <c r="BF916" i="3"/>
  <c r="T916" i="3"/>
  <c r="R916" i="3"/>
  <c r="P916" i="3"/>
  <c r="BK916" i="3"/>
  <c r="J916" i="3"/>
  <c r="BE916" i="3" s="1"/>
  <c r="BI913" i="3"/>
  <c r="BH913" i="3"/>
  <c r="BG913" i="3"/>
  <c r="BF913" i="3"/>
  <c r="T913" i="3"/>
  <c r="R913" i="3"/>
  <c r="P913" i="3"/>
  <c r="BK913" i="3"/>
  <c r="J913" i="3"/>
  <c r="BE913" i="3" s="1"/>
  <c r="BI909" i="3"/>
  <c r="BH909" i="3"/>
  <c r="BG909" i="3"/>
  <c r="BF909" i="3"/>
  <c r="T909" i="3"/>
  <c r="R909" i="3"/>
  <c r="P909" i="3"/>
  <c r="BK909" i="3"/>
  <c r="J909" i="3"/>
  <c r="BE909" i="3" s="1"/>
  <c r="BI905" i="3"/>
  <c r="BH905" i="3"/>
  <c r="BG905" i="3"/>
  <c r="BF905" i="3"/>
  <c r="T905" i="3"/>
  <c r="R905" i="3"/>
  <c r="P905" i="3"/>
  <c r="BK905" i="3"/>
  <c r="J905" i="3"/>
  <c r="BE905" i="3" s="1"/>
  <c r="BI897" i="3"/>
  <c r="BH897" i="3"/>
  <c r="BG897" i="3"/>
  <c r="BF897" i="3"/>
  <c r="T897" i="3"/>
  <c r="R897" i="3"/>
  <c r="P897" i="3"/>
  <c r="BK897" i="3"/>
  <c r="J897" i="3"/>
  <c r="BE897" i="3" s="1"/>
  <c r="BI893" i="3"/>
  <c r="BH893" i="3"/>
  <c r="BG893" i="3"/>
  <c r="BF893" i="3"/>
  <c r="T893" i="3"/>
  <c r="R893" i="3"/>
  <c r="P893" i="3"/>
  <c r="BK893" i="3"/>
  <c r="J893" i="3"/>
  <c r="BE893" i="3" s="1"/>
  <c r="BI874" i="3"/>
  <c r="BH874" i="3"/>
  <c r="BG874" i="3"/>
  <c r="BF874" i="3"/>
  <c r="T874" i="3"/>
  <c r="R874" i="3"/>
  <c r="P874" i="3"/>
  <c r="BK874" i="3"/>
  <c r="J874" i="3"/>
  <c r="BE874" i="3" s="1"/>
  <c r="BI868" i="3"/>
  <c r="BH868" i="3"/>
  <c r="BG868" i="3"/>
  <c r="BF868" i="3"/>
  <c r="T868" i="3"/>
  <c r="R868" i="3"/>
  <c r="P868" i="3"/>
  <c r="BK868" i="3"/>
  <c r="J868" i="3"/>
  <c r="BE868" i="3" s="1"/>
  <c r="BI864" i="3"/>
  <c r="BH864" i="3"/>
  <c r="BG864" i="3"/>
  <c r="BF864" i="3"/>
  <c r="T864" i="3"/>
  <c r="R864" i="3"/>
  <c r="P864" i="3"/>
  <c r="BK864" i="3"/>
  <c r="J864" i="3"/>
  <c r="BE864" i="3" s="1"/>
  <c r="BI858" i="3"/>
  <c r="BH858" i="3"/>
  <c r="BG858" i="3"/>
  <c r="BF858" i="3"/>
  <c r="T858" i="3"/>
  <c r="R858" i="3"/>
  <c r="P858" i="3"/>
  <c r="BK858" i="3"/>
  <c r="J858" i="3"/>
  <c r="BE858" i="3" s="1"/>
  <c r="BI856" i="3"/>
  <c r="BH856" i="3"/>
  <c r="BG856" i="3"/>
  <c r="BF856" i="3"/>
  <c r="T856" i="3"/>
  <c r="R856" i="3"/>
  <c r="P856" i="3"/>
  <c r="BK856" i="3"/>
  <c r="J856" i="3"/>
  <c r="BE856" i="3" s="1"/>
  <c r="BI848" i="3"/>
  <c r="BH848" i="3"/>
  <c r="BG848" i="3"/>
  <c r="BF848" i="3"/>
  <c r="T848" i="3"/>
  <c r="R848" i="3"/>
  <c r="P848" i="3"/>
  <c r="BK848" i="3"/>
  <c r="J848" i="3"/>
  <c r="BE848" i="3" s="1"/>
  <c r="BI845" i="3"/>
  <c r="BH845" i="3"/>
  <c r="BG845" i="3"/>
  <c r="BF845" i="3"/>
  <c r="T845" i="3"/>
  <c r="R845" i="3"/>
  <c r="P845" i="3"/>
  <c r="BK845" i="3"/>
  <c r="J845" i="3"/>
  <c r="BE845" i="3" s="1"/>
  <c r="BI840" i="3"/>
  <c r="BH840" i="3"/>
  <c r="BG840" i="3"/>
  <c r="BF840" i="3"/>
  <c r="T840" i="3"/>
  <c r="R840" i="3"/>
  <c r="P840" i="3"/>
  <c r="BK840" i="3"/>
  <c r="J840" i="3"/>
  <c r="BE840" i="3" s="1"/>
  <c r="BI836" i="3"/>
  <c r="BH836" i="3"/>
  <c r="BG836" i="3"/>
  <c r="BF836" i="3"/>
  <c r="T836" i="3"/>
  <c r="R836" i="3"/>
  <c r="P836" i="3"/>
  <c r="BK836" i="3"/>
  <c r="J836" i="3"/>
  <c r="BE836" i="3" s="1"/>
  <c r="BI832" i="3"/>
  <c r="BH832" i="3"/>
  <c r="BG832" i="3"/>
  <c r="BF832" i="3"/>
  <c r="T832" i="3"/>
  <c r="R832" i="3"/>
  <c r="P832" i="3"/>
  <c r="BK832" i="3"/>
  <c r="J832" i="3"/>
  <c r="BE832" i="3" s="1"/>
  <c r="BI828" i="3"/>
  <c r="BH828" i="3"/>
  <c r="BG828" i="3"/>
  <c r="BF828" i="3"/>
  <c r="T828" i="3"/>
  <c r="R828" i="3"/>
  <c r="P828" i="3"/>
  <c r="BK828" i="3"/>
  <c r="J828" i="3"/>
  <c r="BE828" i="3"/>
  <c r="BI824" i="3"/>
  <c r="BH824" i="3"/>
  <c r="BG824" i="3"/>
  <c r="BF824" i="3"/>
  <c r="T824" i="3"/>
  <c r="R824" i="3"/>
  <c r="P824" i="3"/>
  <c r="BK824" i="3"/>
  <c r="J824" i="3"/>
  <c r="BE824" i="3" s="1"/>
  <c r="BI821" i="3"/>
  <c r="BH821" i="3"/>
  <c r="BG821" i="3"/>
  <c r="BF821" i="3"/>
  <c r="T821" i="3"/>
  <c r="R821" i="3"/>
  <c r="P821" i="3"/>
  <c r="BK821" i="3"/>
  <c r="J821" i="3"/>
  <c r="BE821" i="3"/>
  <c r="BI819" i="3"/>
  <c r="BH819" i="3"/>
  <c r="BG819" i="3"/>
  <c r="BF819" i="3"/>
  <c r="T819" i="3"/>
  <c r="R819" i="3"/>
  <c r="P819" i="3"/>
  <c r="BK819" i="3"/>
  <c r="J819" i="3"/>
  <c r="BE819" i="3" s="1"/>
  <c r="BI814" i="3"/>
  <c r="BH814" i="3"/>
  <c r="BG814" i="3"/>
  <c r="BF814" i="3"/>
  <c r="T814" i="3"/>
  <c r="R814" i="3"/>
  <c r="P814" i="3"/>
  <c r="BK814" i="3"/>
  <c r="J814" i="3"/>
  <c r="BE814" i="3" s="1"/>
  <c r="BI812" i="3"/>
  <c r="BH812" i="3"/>
  <c r="BG812" i="3"/>
  <c r="BF812" i="3"/>
  <c r="T812" i="3"/>
  <c r="R812" i="3"/>
  <c r="P812" i="3"/>
  <c r="BK812" i="3"/>
  <c r="J812" i="3"/>
  <c r="BE812" i="3" s="1"/>
  <c r="BI807" i="3"/>
  <c r="BH807" i="3"/>
  <c r="BG807" i="3"/>
  <c r="BF807" i="3"/>
  <c r="T807" i="3"/>
  <c r="R807" i="3"/>
  <c r="P807" i="3"/>
  <c r="BK807" i="3"/>
  <c r="J807" i="3"/>
  <c r="BE807" i="3" s="1"/>
  <c r="BI804" i="3"/>
  <c r="BH804" i="3"/>
  <c r="BG804" i="3"/>
  <c r="BF804" i="3"/>
  <c r="T804" i="3"/>
  <c r="R804" i="3"/>
  <c r="P804" i="3"/>
  <c r="BK804" i="3"/>
  <c r="J804" i="3"/>
  <c r="BE804" i="3" s="1"/>
  <c r="BI801" i="3"/>
  <c r="BH801" i="3"/>
  <c r="BG801" i="3"/>
  <c r="BF801" i="3"/>
  <c r="T801" i="3"/>
  <c r="R801" i="3"/>
  <c r="P801" i="3"/>
  <c r="BK801" i="3"/>
  <c r="J801" i="3"/>
  <c r="BE801" i="3"/>
  <c r="BI798" i="3"/>
  <c r="BH798" i="3"/>
  <c r="BG798" i="3"/>
  <c r="BF798" i="3"/>
  <c r="T798" i="3"/>
  <c r="R798" i="3"/>
  <c r="P798" i="3"/>
  <c r="BK798" i="3"/>
  <c r="J798" i="3"/>
  <c r="BE798" i="3" s="1"/>
  <c r="BI784" i="3"/>
  <c r="BH784" i="3"/>
  <c r="BG784" i="3"/>
  <c r="BF784" i="3"/>
  <c r="T784" i="3"/>
  <c r="R784" i="3"/>
  <c r="P784" i="3"/>
  <c r="BK784" i="3"/>
  <c r="J784" i="3"/>
  <c r="BE784" i="3"/>
  <c r="BI779" i="3"/>
  <c r="BH779" i="3"/>
  <c r="BG779" i="3"/>
  <c r="BF779" i="3"/>
  <c r="T779" i="3"/>
  <c r="R779" i="3"/>
  <c r="P779" i="3"/>
  <c r="BK779" i="3"/>
  <c r="J779" i="3"/>
  <c r="BE779" i="3" s="1"/>
  <c r="BI774" i="3"/>
  <c r="BH774" i="3"/>
  <c r="BG774" i="3"/>
  <c r="BF774" i="3"/>
  <c r="T774" i="3"/>
  <c r="R774" i="3"/>
  <c r="P774" i="3"/>
  <c r="BK774" i="3"/>
  <c r="J774" i="3"/>
  <c r="BE774" i="3" s="1"/>
  <c r="BI771" i="3"/>
  <c r="BH771" i="3"/>
  <c r="BG771" i="3"/>
  <c r="BF771" i="3"/>
  <c r="T771" i="3"/>
  <c r="R771" i="3"/>
  <c r="P771" i="3"/>
  <c r="BK771" i="3"/>
  <c r="J771" i="3"/>
  <c r="BE771" i="3" s="1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 s="1"/>
  <c r="BI758" i="3"/>
  <c r="BH758" i="3"/>
  <c r="BG758" i="3"/>
  <c r="BF758" i="3"/>
  <c r="T758" i="3"/>
  <c r="R758" i="3"/>
  <c r="P758" i="3"/>
  <c r="BK758" i="3"/>
  <c r="J758" i="3"/>
  <c r="BE758" i="3"/>
  <c r="BI754" i="3"/>
  <c r="BH754" i="3"/>
  <c r="BG754" i="3"/>
  <c r="BF754" i="3"/>
  <c r="T754" i="3"/>
  <c r="R754" i="3"/>
  <c r="P754" i="3"/>
  <c r="BK754" i="3"/>
  <c r="J754" i="3"/>
  <c r="BE754" i="3" s="1"/>
  <c r="BI752" i="3"/>
  <c r="BH752" i="3"/>
  <c r="BG752" i="3"/>
  <c r="BF752" i="3"/>
  <c r="T752" i="3"/>
  <c r="R752" i="3"/>
  <c r="P752" i="3"/>
  <c r="BK752" i="3"/>
  <c r="J752" i="3"/>
  <c r="BE752" i="3"/>
  <c r="BI748" i="3"/>
  <c r="BH748" i="3"/>
  <c r="BG748" i="3"/>
  <c r="BF748" i="3"/>
  <c r="T748" i="3"/>
  <c r="R748" i="3"/>
  <c r="P748" i="3"/>
  <c r="BK748" i="3"/>
  <c r="J748" i="3"/>
  <c r="BE748" i="3" s="1"/>
  <c r="BI746" i="3"/>
  <c r="BH746" i="3"/>
  <c r="BG746" i="3"/>
  <c r="BF746" i="3"/>
  <c r="T746" i="3"/>
  <c r="R746" i="3"/>
  <c r="P746" i="3"/>
  <c r="BK746" i="3"/>
  <c r="J746" i="3"/>
  <c r="BE746" i="3" s="1"/>
  <c r="BI741" i="3"/>
  <c r="BH741" i="3"/>
  <c r="BG741" i="3"/>
  <c r="BF741" i="3"/>
  <c r="T741" i="3"/>
  <c r="R741" i="3"/>
  <c r="P741" i="3"/>
  <c r="BK741" i="3"/>
  <c r="J741" i="3"/>
  <c r="BE741" i="3" s="1"/>
  <c r="BI739" i="3"/>
  <c r="BH739" i="3"/>
  <c r="BG739" i="3"/>
  <c r="BF739" i="3"/>
  <c r="T739" i="3"/>
  <c r="R739" i="3"/>
  <c r="P739" i="3"/>
  <c r="BK739" i="3"/>
  <c r="J739" i="3"/>
  <c r="BE739" i="3" s="1"/>
  <c r="BI737" i="3"/>
  <c r="BH737" i="3"/>
  <c r="BG737" i="3"/>
  <c r="BF737" i="3"/>
  <c r="T737" i="3"/>
  <c r="R737" i="3"/>
  <c r="P737" i="3"/>
  <c r="BK737" i="3"/>
  <c r="J737" i="3"/>
  <c r="BE737" i="3" s="1"/>
  <c r="BI729" i="3"/>
  <c r="BH729" i="3"/>
  <c r="BG729" i="3"/>
  <c r="BF729" i="3"/>
  <c r="T729" i="3"/>
  <c r="R729" i="3"/>
  <c r="P729" i="3"/>
  <c r="BK729" i="3"/>
  <c r="J729" i="3"/>
  <c r="BE729" i="3"/>
  <c r="BI727" i="3"/>
  <c r="BH727" i="3"/>
  <c r="BG727" i="3"/>
  <c r="BF727" i="3"/>
  <c r="T727" i="3"/>
  <c r="R727" i="3"/>
  <c r="P727" i="3"/>
  <c r="BK727" i="3"/>
  <c r="J727" i="3"/>
  <c r="BE727" i="3" s="1"/>
  <c r="BI722" i="3"/>
  <c r="BH722" i="3"/>
  <c r="BG722" i="3"/>
  <c r="BF722" i="3"/>
  <c r="T722" i="3"/>
  <c r="R722" i="3"/>
  <c r="P722" i="3"/>
  <c r="BK722" i="3"/>
  <c r="J722" i="3"/>
  <c r="BE722" i="3"/>
  <c r="BI720" i="3"/>
  <c r="BH720" i="3"/>
  <c r="BG720" i="3"/>
  <c r="BF720" i="3"/>
  <c r="T720" i="3"/>
  <c r="R720" i="3"/>
  <c r="P720" i="3"/>
  <c r="BK720" i="3"/>
  <c r="J720" i="3"/>
  <c r="BE720" i="3" s="1"/>
  <c r="BI715" i="3"/>
  <c r="BH715" i="3"/>
  <c r="BG715" i="3"/>
  <c r="BF715" i="3"/>
  <c r="T715" i="3"/>
  <c r="R715" i="3"/>
  <c r="P715" i="3"/>
  <c r="BK715" i="3"/>
  <c r="J715" i="3"/>
  <c r="BE715" i="3" s="1"/>
  <c r="BI713" i="3"/>
  <c r="BH713" i="3"/>
  <c r="BG713" i="3"/>
  <c r="BF713" i="3"/>
  <c r="T713" i="3"/>
  <c r="R713" i="3"/>
  <c r="P713" i="3"/>
  <c r="BK713" i="3"/>
  <c r="J713" i="3"/>
  <c r="BE713" i="3" s="1"/>
  <c r="BI708" i="3"/>
  <c r="BH708" i="3"/>
  <c r="BG708" i="3"/>
  <c r="BF708" i="3"/>
  <c r="T708" i="3"/>
  <c r="R708" i="3"/>
  <c r="P708" i="3"/>
  <c r="BK708" i="3"/>
  <c r="J708" i="3"/>
  <c r="BE708" i="3" s="1"/>
  <c r="BI706" i="3"/>
  <c r="BH706" i="3"/>
  <c r="BG706" i="3"/>
  <c r="BF706" i="3"/>
  <c r="T706" i="3"/>
  <c r="R706" i="3"/>
  <c r="P706" i="3"/>
  <c r="BK706" i="3"/>
  <c r="J706" i="3"/>
  <c r="BE706" i="3" s="1"/>
  <c r="BI701" i="3"/>
  <c r="BH701" i="3"/>
  <c r="BG701" i="3"/>
  <c r="BF701" i="3"/>
  <c r="T701" i="3"/>
  <c r="R701" i="3"/>
  <c r="P701" i="3"/>
  <c r="BK701" i="3"/>
  <c r="J701" i="3"/>
  <c r="BE701" i="3"/>
  <c r="BI699" i="3"/>
  <c r="BH699" i="3"/>
  <c r="BG699" i="3"/>
  <c r="BF699" i="3"/>
  <c r="T699" i="3"/>
  <c r="R699" i="3"/>
  <c r="P699" i="3"/>
  <c r="BK699" i="3"/>
  <c r="J699" i="3"/>
  <c r="BE699" i="3" s="1"/>
  <c r="BI694" i="3"/>
  <c r="BH694" i="3"/>
  <c r="BG694" i="3"/>
  <c r="BF694" i="3"/>
  <c r="T694" i="3"/>
  <c r="R694" i="3"/>
  <c r="P694" i="3"/>
  <c r="BK694" i="3"/>
  <c r="J694" i="3"/>
  <c r="BE694" i="3"/>
  <c r="BI692" i="3"/>
  <c r="BH692" i="3"/>
  <c r="BG692" i="3"/>
  <c r="BF692" i="3"/>
  <c r="T692" i="3"/>
  <c r="R692" i="3"/>
  <c r="P692" i="3"/>
  <c r="BK692" i="3"/>
  <c r="J692" i="3"/>
  <c r="BE692" i="3" s="1"/>
  <c r="BI687" i="3"/>
  <c r="BH687" i="3"/>
  <c r="BG687" i="3"/>
  <c r="BF687" i="3"/>
  <c r="T687" i="3"/>
  <c r="R687" i="3"/>
  <c r="P687" i="3"/>
  <c r="BK687" i="3"/>
  <c r="J687" i="3"/>
  <c r="BE687" i="3" s="1"/>
  <c r="BI685" i="3"/>
  <c r="BH685" i="3"/>
  <c r="BG685" i="3"/>
  <c r="BF685" i="3"/>
  <c r="T685" i="3"/>
  <c r="R685" i="3"/>
  <c r="P685" i="3"/>
  <c r="BK685" i="3"/>
  <c r="J685" i="3"/>
  <c r="BE685" i="3" s="1"/>
  <c r="BI680" i="3"/>
  <c r="BH680" i="3"/>
  <c r="BG680" i="3"/>
  <c r="BF680" i="3"/>
  <c r="T680" i="3"/>
  <c r="R680" i="3"/>
  <c r="P680" i="3"/>
  <c r="BK680" i="3"/>
  <c r="J680" i="3"/>
  <c r="BE680" i="3" s="1"/>
  <c r="BI678" i="3"/>
  <c r="BH678" i="3"/>
  <c r="BG678" i="3"/>
  <c r="BF678" i="3"/>
  <c r="T678" i="3"/>
  <c r="R678" i="3"/>
  <c r="P678" i="3"/>
  <c r="BK678" i="3"/>
  <c r="J678" i="3"/>
  <c r="BE678" i="3" s="1"/>
  <c r="BI676" i="3"/>
  <c r="BH676" i="3"/>
  <c r="BG676" i="3"/>
  <c r="BF676" i="3"/>
  <c r="T676" i="3"/>
  <c r="R676" i="3"/>
  <c r="P676" i="3"/>
  <c r="BK676" i="3"/>
  <c r="J676" i="3"/>
  <c r="BE676" i="3"/>
  <c r="BI674" i="3"/>
  <c r="BH674" i="3"/>
  <c r="BG674" i="3"/>
  <c r="BF674" i="3"/>
  <c r="T674" i="3"/>
  <c r="R674" i="3"/>
  <c r="P674" i="3"/>
  <c r="BK674" i="3"/>
  <c r="J674" i="3"/>
  <c r="BE674" i="3" s="1"/>
  <c r="BI665" i="3"/>
  <c r="BH665" i="3"/>
  <c r="BG665" i="3"/>
  <c r="BF665" i="3"/>
  <c r="T665" i="3"/>
  <c r="R665" i="3"/>
  <c r="P665" i="3"/>
  <c r="BK665" i="3"/>
  <c r="J665" i="3"/>
  <c r="BE665" i="3"/>
  <c r="BI662" i="3"/>
  <c r="BH662" i="3"/>
  <c r="BG662" i="3"/>
  <c r="BF662" i="3"/>
  <c r="T662" i="3"/>
  <c r="R662" i="3"/>
  <c r="P662" i="3"/>
  <c r="BK662" i="3"/>
  <c r="J662" i="3"/>
  <c r="BE662" i="3" s="1"/>
  <c r="BI655" i="3"/>
  <c r="BH655" i="3"/>
  <c r="BG655" i="3"/>
  <c r="BF655" i="3"/>
  <c r="T655" i="3"/>
  <c r="R655" i="3"/>
  <c r="P655" i="3"/>
  <c r="BK655" i="3"/>
  <c r="J655" i="3"/>
  <c r="BE655" i="3" s="1"/>
  <c r="BI652" i="3"/>
  <c r="BH652" i="3"/>
  <c r="BG652" i="3"/>
  <c r="BF652" i="3"/>
  <c r="T652" i="3"/>
  <c r="R652" i="3"/>
  <c r="P652" i="3"/>
  <c r="BK652" i="3"/>
  <c r="J652" i="3"/>
  <c r="BE652" i="3" s="1"/>
  <c r="BI644" i="3"/>
  <c r="BH644" i="3"/>
  <c r="BG644" i="3"/>
  <c r="BF644" i="3"/>
  <c r="T644" i="3"/>
  <c r="R644" i="3"/>
  <c r="P644" i="3"/>
  <c r="BK644" i="3"/>
  <c r="J644" i="3"/>
  <c r="BE644" i="3" s="1"/>
  <c r="BI641" i="3"/>
  <c r="BH641" i="3"/>
  <c r="BG641" i="3"/>
  <c r="BF641" i="3"/>
  <c r="T641" i="3"/>
  <c r="R641" i="3"/>
  <c r="P641" i="3"/>
  <c r="BK641" i="3"/>
  <c r="J641" i="3"/>
  <c r="BE641" i="3" s="1"/>
  <c r="BI632" i="3"/>
  <c r="BH632" i="3"/>
  <c r="BG632" i="3"/>
  <c r="BF632" i="3"/>
  <c r="T632" i="3"/>
  <c r="R632" i="3"/>
  <c r="P632" i="3"/>
  <c r="BK632" i="3"/>
  <c r="J632" i="3"/>
  <c r="BE632" i="3"/>
  <c r="BI629" i="3"/>
  <c r="BH629" i="3"/>
  <c r="BG629" i="3"/>
  <c r="BF629" i="3"/>
  <c r="T629" i="3"/>
  <c r="R629" i="3"/>
  <c r="P629" i="3"/>
  <c r="BK629" i="3"/>
  <c r="J629" i="3"/>
  <c r="BE629" i="3" s="1"/>
  <c r="BI624" i="3"/>
  <c r="BH624" i="3"/>
  <c r="BG624" i="3"/>
  <c r="BF624" i="3"/>
  <c r="T624" i="3"/>
  <c r="R624" i="3"/>
  <c r="P624" i="3"/>
  <c r="BK624" i="3"/>
  <c r="J624" i="3"/>
  <c r="BE624" i="3"/>
  <c r="BI621" i="3"/>
  <c r="BH621" i="3"/>
  <c r="BG621" i="3"/>
  <c r="BF621" i="3"/>
  <c r="T621" i="3"/>
  <c r="R621" i="3"/>
  <c r="P621" i="3"/>
  <c r="BK621" i="3"/>
  <c r="J621" i="3"/>
  <c r="BE621" i="3" s="1"/>
  <c r="BI616" i="3"/>
  <c r="BH616" i="3"/>
  <c r="BG616" i="3"/>
  <c r="BF616" i="3"/>
  <c r="T616" i="3"/>
  <c r="R616" i="3"/>
  <c r="P616" i="3"/>
  <c r="BK616" i="3"/>
  <c r="J616" i="3"/>
  <c r="BE616" i="3" s="1"/>
  <c r="BI613" i="3"/>
  <c r="BH613" i="3"/>
  <c r="BG613" i="3"/>
  <c r="BF613" i="3"/>
  <c r="T613" i="3"/>
  <c r="R613" i="3"/>
  <c r="P613" i="3"/>
  <c r="BK613" i="3"/>
  <c r="J613" i="3"/>
  <c r="BE613" i="3" s="1"/>
  <c r="BI604" i="3"/>
  <c r="BH604" i="3"/>
  <c r="BG604" i="3"/>
  <c r="BF604" i="3"/>
  <c r="T604" i="3"/>
  <c r="R604" i="3"/>
  <c r="P604" i="3"/>
  <c r="BK604" i="3"/>
  <c r="J604" i="3"/>
  <c r="BE604" i="3" s="1"/>
  <c r="BI598" i="3"/>
  <c r="BH598" i="3"/>
  <c r="BG598" i="3"/>
  <c r="BF598" i="3"/>
  <c r="T598" i="3"/>
  <c r="R598" i="3"/>
  <c r="P598" i="3"/>
  <c r="BK598" i="3"/>
  <c r="J598" i="3"/>
  <c r="BE598" i="3"/>
  <c r="BI596" i="3"/>
  <c r="BH596" i="3"/>
  <c r="BG596" i="3"/>
  <c r="BF596" i="3"/>
  <c r="T596" i="3"/>
  <c r="R596" i="3"/>
  <c r="P596" i="3"/>
  <c r="BK596" i="3"/>
  <c r="J596" i="3"/>
  <c r="BE596" i="3" s="1"/>
  <c r="BI594" i="3"/>
  <c r="BH594" i="3"/>
  <c r="BG594" i="3"/>
  <c r="BF594" i="3"/>
  <c r="T594" i="3"/>
  <c r="R594" i="3"/>
  <c r="P594" i="3"/>
  <c r="BK594" i="3"/>
  <c r="J594" i="3"/>
  <c r="BE594" i="3" s="1"/>
  <c r="BI592" i="3"/>
  <c r="BH592" i="3"/>
  <c r="BG592" i="3"/>
  <c r="BF592" i="3"/>
  <c r="T592" i="3"/>
  <c r="R592" i="3"/>
  <c r="P592" i="3"/>
  <c r="BK592" i="3"/>
  <c r="J592" i="3"/>
  <c r="BE592" i="3" s="1"/>
  <c r="BI590" i="3"/>
  <c r="BH590" i="3"/>
  <c r="BG590" i="3"/>
  <c r="BF590" i="3"/>
  <c r="T590" i="3"/>
  <c r="R590" i="3"/>
  <c r="P590" i="3"/>
  <c r="BK590" i="3"/>
  <c r="J590" i="3"/>
  <c r="BE590" i="3" s="1"/>
  <c r="BI588" i="3"/>
  <c r="BH588" i="3"/>
  <c r="BG588" i="3"/>
  <c r="BF588" i="3"/>
  <c r="T588" i="3"/>
  <c r="R588" i="3"/>
  <c r="P588" i="3"/>
  <c r="BK588" i="3"/>
  <c r="J588" i="3"/>
  <c r="BE588" i="3" s="1"/>
  <c r="BI585" i="3"/>
  <c r="BH585" i="3"/>
  <c r="BG585" i="3"/>
  <c r="BF585" i="3"/>
  <c r="T585" i="3"/>
  <c r="R585" i="3"/>
  <c r="P585" i="3"/>
  <c r="BK585" i="3"/>
  <c r="J585" i="3"/>
  <c r="BE585" i="3"/>
  <c r="BI583" i="3"/>
  <c r="BH583" i="3"/>
  <c r="BG583" i="3"/>
  <c r="BF583" i="3"/>
  <c r="T583" i="3"/>
  <c r="R583" i="3"/>
  <c r="P583" i="3"/>
  <c r="BK583" i="3"/>
  <c r="J583" i="3"/>
  <c r="BE583" i="3" s="1"/>
  <c r="BI581" i="3"/>
  <c r="BH581" i="3"/>
  <c r="BG581" i="3"/>
  <c r="BF581" i="3"/>
  <c r="T581" i="3"/>
  <c r="R581" i="3"/>
  <c r="P581" i="3"/>
  <c r="BK581" i="3"/>
  <c r="J581" i="3"/>
  <c r="BE581" i="3"/>
  <c r="BI579" i="3"/>
  <c r="BH579" i="3"/>
  <c r="BG579" i="3"/>
  <c r="BF579" i="3"/>
  <c r="T579" i="3"/>
  <c r="R579" i="3"/>
  <c r="P579" i="3"/>
  <c r="BK579" i="3"/>
  <c r="J579" i="3"/>
  <c r="BE579" i="3" s="1"/>
  <c r="BI574" i="3"/>
  <c r="BH574" i="3"/>
  <c r="BG574" i="3"/>
  <c r="BF574" i="3"/>
  <c r="T574" i="3"/>
  <c r="R574" i="3"/>
  <c r="P574" i="3"/>
  <c r="BK574" i="3"/>
  <c r="J574" i="3"/>
  <c r="BE574" i="3" s="1"/>
  <c r="BI572" i="3"/>
  <c r="BH572" i="3"/>
  <c r="BG572" i="3"/>
  <c r="BF572" i="3"/>
  <c r="T572" i="3"/>
  <c r="R572" i="3"/>
  <c r="P572" i="3"/>
  <c r="BK572" i="3"/>
  <c r="J572" i="3"/>
  <c r="BE572" i="3" s="1"/>
  <c r="BI547" i="3"/>
  <c r="BH547" i="3"/>
  <c r="BG547" i="3"/>
  <c r="BF547" i="3"/>
  <c r="T547" i="3"/>
  <c r="R547" i="3"/>
  <c r="P547" i="3"/>
  <c r="BK547" i="3"/>
  <c r="J547" i="3"/>
  <c r="BE547" i="3" s="1"/>
  <c r="BI541" i="3"/>
  <c r="BH541" i="3"/>
  <c r="BG541" i="3"/>
  <c r="BF541" i="3"/>
  <c r="T541" i="3"/>
  <c r="R541" i="3"/>
  <c r="P541" i="3"/>
  <c r="BK541" i="3"/>
  <c r="J541" i="3"/>
  <c r="BE541" i="3"/>
  <c r="BI530" i="3"/>
  <c r="BH530" i="3"/>
  <c r="BG530" i="3"/>
  <c r="BF530" i="3"/>
  <c r="T530" i="3"/>
  <c r="R530" i="3"/>
  <c r="P530" i="3"/>
  <c r="BK530" i="3"/>
  <c r="J530" i="3"/>
  <c r="BE530" i="3" s="1"/>
  <c r="BI525" i="3"/>
  <c r="BH525" i="3"/>
  <c r="BG525" i="3"/>
  <c r="BF525" i="3"/>
  <c r="T525" i="3"/>
  <c r="R525" i="3"/>
  <c r="P525" i="3"/>
  <c r="BK525" i="3"/>
  <c r="J525" i="3"/>
  <c r="BE525" i="3" s="1"/>
  <c r="BI523" i="3"/>
  <c r="BH523" i="3"/>
  <c r="BG523" i="3"/>
  <c r="BF523" i="3"/>
  <c r="T523" i="3"/>
  <c r="R523" i="3"/>
  <c r="P523" i="3"/>
  <c r="BK523" i="3"/>
  <c r="J523" i="3"/>
  <c r="BE523" i="3" s="1"/>
  <c r="BI514" i="3"/>
  <c r="BH514" i="3"/>
  <c r="BG514" i="3"/>
  <c r="BF514" i="3"/>
  <c r="T514" i="3"/>
  <c r="R514" i="3"/>
  <c r="P514" i="3"/>
  <c r="BK514" i="3"/>
  <c r="J514" i="3"/>
  <c r="BE514" i="3" s="1"/>
  <c r="BI511" i="3"/>
  <c r="BH511" i="3"/>
  <c r="BG511" i="3"/>
  <c r="BF511" i="3"/>
  <c r="T511" i="3"/>
  <c r="R511" i="3"/>
  <c r="P511" i="3"/>
  <c r="BK511" i="3"/>
  <c r="J511" i="3"/>
  <c r="BE511" i="3"/>
  <c r="BI508" i="3"/>
  <c r="BH508" i="3"/>
  <c r="BG508" i="3"/>
  <c r="BF508" i="3"/>
  <c r="T508" i="3"/>
  <c r="R508" i="3"/>
  <c r="P508" i="3"/>
  <c r="BK508" i="3"/>
  <c r="J508" i="3"/>
  <c r="BE508" i="3" s="1"/>
  <c r="BI505" i="3"/>
  <c r="BH505" i="3"/>
  <c r="BG505" i="3"/>
  <c r="BF505" i="3"/>
  <c r="T505" i="3"/>
  <c r="R505" i="3"/>
  <c r="P505" i="3"/>
  <c r="BK505" i="3"/>
  <c r="J505" i="3"/>
  <c r="BE505" i="3"/>
  <c r="BI502" i="3"/>
  <c r="BH502" i="3"/>
  <c r="BG502" i="3"/>
  <c r="BF502" i="3"/>
  <c r="T502" i="3"/>
  <c r="R502" i="3"/>
  <c r="P502" i="3"/>
  <c r="BK502" i="3"/>
  <c r="J502" i="3"/>
  <c r="BE502" i="3" s="1"/>
  <c r="BI489" i="3"/>
  <c r="BH489" i="3"/>
  <c r="BG489" i="3"/>
  <c r="BF489" i="3"/>
  <c r="T489" i="3"/>
  <c r="R489" i="3"/>
  <c r="P489" i="3"/>
  <c r="BK489" i="3"/>
  <c r="J489" i="3"/>
  <c r="BE489" i="3"/>
  <c r="BI458" i="3"/>
  <c r="BH458" i="3"/>
  <c r="BG458" i="3"/>
  <c r="BF458" i="3"/>
  <c r="T458" i="3"/>
  <c r="R458" i="3"/>
  <c r="P458" i="3"/>
  <c r="BK458" i="3"/>
  <c r="J458" i="3"/>
  <c r="BE458" i="3" s="1"/>
  <c r="BI450" i="3"/>
  <c r="BH450" i="3"/>
  <c r="BG450" i="3"/>
  <c r="BF450" i="3"/>
  <c r="T450" i="3"/>
  <c r="R450" i="3"/>
  <c r="P450" i="3"/>
  <c r="BK450" i="3"/>
  <c r="J450" i="3"/>
  <c r="BE450" i="3"/>
  <c r="BI448" i="3"/>
  <c r="BH448" i="3"/>
  <c r="BG448" i="3"/>
  <c r="BF448" i="3"/>
  <c r="T448" i="3"/>
  <c r="R448" i="3"/>
  <c r="P448" i="3"/>
  <c r="BK448" i="3"/>
  <c r="J448" i="3"/>
  <c r="BE448" i="3" s="1"/>
  <c r="BI438" i="3"/>
  <c r="BH438" i="3"/>
  <c r="BG438" i="3"/>
  <c r="BF438" i="3"/>
  <c r="T438" i="3"/>
  <c r="R438" i="3"/>
  <c r="P438" i="3"/>
  <c r="BK438" i="3"/>
  <c r="J438" i="3"/>
  <c r="BE438" i="3"/>
  <c r="BI433" i="3"/>
  <c r="BH433" i="3"/>
  <c r="BG433" i="3"/>
  <c r="BF433" i="3"/>
  <c r="T433" i="3"/>
  <c r="T412" i="3" s="1"/>
  <c r="R433" i="3"/>
  <c r="P433" i="3"/>
  <c r="BK433" i="3"/>
  <c r="J433" i="3"/>
  <c r="BE433" i="3" s="1"/>
  <c r="BI428" i="3"/>
  <c r="BH428" i="3"/>
  <c r="BG428" i="3"/>
  <c r="BF428" i="3"/>
  <c r="T428" i="3"/>
  <c r="R428" i="3"/>
  <c r="P428" i="3"/>
  <c r="P412" i="3" s="1"/>
  <c r="BK428" i="3"/>
  <c r="J428" i="3"/>
  <c r="BE428" i="3"/>
  <c r="BI423" i="3"/>
  <c r="BH423" i="3"/>
  <c r="BG423" i="3"/>
  <c r="BF423" i="3"/>
  <c r="T423" i="3"/>
  <c r="R423" i="3"/>
  <c r="P423" i="3"/>
  <c r="BK423" i="3"/>
  <c r="J423" i="3"/>
  <c r="BE423" i="3" s="1"/>
  <c r="BI418" i="3"/>
  <c r="BH418" i="3"/>
  <c r="BG418" i="3"/>
  <c r="BF418" i="3"/>
  <c r="T418" i="3"/>
  <c r="R418" i="3"/>
  <c r="P418" i="3"/>
  <c r="BK418" i="3"/>
  <c r="J418" i="3"/>
  <c r="BE418" i="3"/>
  <c r="BI413" i="3"/>
  <c r="BH413" i="3"/>
  <c r="BG413" i="3"/>
  <c r="BF413" i="3"/>
  <c r="T413" i="3"/>
  <c r="R413" i="3"/>
  <c r="P413" i="3"/>
  <c r="BK413" i="3"/>
  <c r="J413" i="3"/>
  <c r="BE413" i="3" s="1"/>
  <c r="BI402" i="3"/>
  <c r="BH402" i="3"/>
  <c r="BG402" i="3"/>
  <c r="BF402" i="3"/>
  <c r="T402" i="3"/>
  <c r="R402" i="3"/>
  <c r="R397" i="3" s="1"/>
  <c r="P402" i="3"/>
  <c r="P397" i="3" s="1"/>
  <c r="BK402" i="3"/>
  <c r="J402" i="3"/>
  <c r="BE402" i="3"/>
  <c r="BI398" i="3"/>
  <c r="BH398" i="3"/>
  <c r="BG398" i="3"/>
  <c r="BF398" i="3"/>
  <c r="T398" i="3"/>
  <c r="R398" i="3"/>
  <c r="P398" i="3"/>
  <c r="BK398" i="3"/>
  <c r="BK397" i="3" s="1"/>
  <c r="J397" i="3" s="1"/>
  <c r="J101" i="3" s="1"/>
  <c r="J398" i="3"/>
  <c r="BE398" i="3" s="1"/>
  <c r="BI390" i="3"/>
  <c r="BH390" i="3"/>
  <c r="BG390" i="3"/>
  <c r="BF390" i="3"/>
  <c r="T390" i="3"/>
  <c r="R390" i="3"/>
  <c r="P390" i="3"/>
  <c r="BK390" i="3"/>
  <c r="J390" i="3"/>
  <c r="BE390" i="3" s="1"/>
  <c r="BI388" i="3"/>
  <c r="BH388" i="3"/>
  <c r="BG388" i="3"/>
  <c r="BF388" i="3"/>
  <c r="T388" i="3"/>
  <c r="R388" i="3"/>
  <c r="P388" i="3"/>
  <c r="BK388" i="3"/>
  <c r="J388" i="3"/>
  <c r="BE388" i="3" s="1"/>
  <c r="BI385" i="3"/>
  <c r="BH385" i="3"/>
  <c r="BG385" i="3"/>
  <c r="BF385" i="3"/>
  <c r="T385" i="3"/>
  <c r="R385" i="3"/>
  <c r="P385" i="3"/>
  <c r="BK385" i="3"/>
  <c r="J385" i="3"/>
  <c r="BE385" i="3" s="1"/>
  <c r="BI363" i="3"/>
  <c r="BH363" i="3"/>
  <c r="BG363" i="3"/>
  <c r="BF363" i="3"/>
  <c r="T363" i="3"/>
  <c r="R363" i="3"/>
  <c r="P363" i="3"/>
  <c r="BK363" i="3"/>
  <c r="J363" i="3"/>
  <c r="BE363" i="3" s="1"/>
  <c r="BI360" i="3"/>
  <c r="BH360" i="3"/>
  <c r="BG360" i="3"/>
  <c r="BF360" i="3"/>
  <c r="T360" i="3"/>
  <c r="R360" i="3"/>
  <c r="P360" i="3"/>
  <c r="BK360" i="3"/>
  <c r="J360" i="3"/>
  <c r="BE360" i="3"/>
  <c r="BI356" i="3"/>
  <c r="BH356" i="3"/>
  <c r="BG356" i="3"/>
  <c r="BF356" i="3"/>
  <c r="T356" i="3"/>
  <c r="R356" i="3"/>
  <c r="P356" i="3"/>
  <c r="BK356" i="3"/>
  <c r="J356" i="3"/>
  <c r="BE356" i="3" s="1"/>
  <c r="BI351" i="3"/>
  <c r="BH351" i="3"/>
  <c r="BG351" i="3"/>
  <c r="BF351" i="3"/>
  <c r="T351" i="3"/>
  <c r="R351" i="3"/>
  <c r="P351" i="3"/>
  <c r="BK351" i="3"/>
  <c r="J351" i="3"/>
  <c r="BE351" i="3"/>
  <c r="BI327" i="3"/>
  <c r="BH327" i="3"/>
  <c r="BG327" i="3"/>
  <c r="BF327" i="3"/>
  <c r="T327" i="3"/>
  <c r="R327" i="3"/>
  <c r="P327" i="3"/>
  <c r="BK327" i="3"/>
  <c r="J327" i="3"/>
  <c r="BE327" i="3" s="1"/>
  <c r="BI324" i="3"/>
  <c r="BH324" i="3"/>
  <c r="BG324" i="3"/>
  <c r="BF324" i="3"/>
  <c r="T324" i="3"/>
  <c r="R324" i="3"/>
  <c r="P324" i="3"/>
  <c r="BK324" i="3"/>
  <c r="J324" i="3"/>
  <c r="BE324" i="3" s="1"/>
  <c r="BI322" i="3"/>
  <c r="BH322" i="3"/>
  <c r="BG322" i="3"/>
  <c r="BF322" i="3"/>
  <c r="T322" i="3"/>
  <c r="R322" i="3"/>
  <c r="P322" i="3"/>
  <c r="BK322" i="3"/>
  <c r="J322" i="3"/>
  <c r="BE322" i="3" s="1"/>
  <c r="BI320" i="3"/>
  <c r="BH320" i="3"/>
  <c r="BG320" i="3"/>
  <c r="BF320" i="3"/>
  <c r="T320" i="3"/>
  <c r="R320" i="3"/>
  <c r="P320" i="3"/>
  <c r="BK320" i="3"/>
  <c r="J320" i="3"/>
  <c r="BE320" i="3"/>
  <c r="BI313" i="3"/>
  <c r="BH313" i="3"/>
  <c r="BG313" i="3"/>
  <c r="BF313" i="3"/>
  <c r="T313" i="3"/>
  <c r="R313" i="3"/>
  <c r="P313" i="3"/>
  <c r="BK313" i="3"/>
  <c r="J313" i="3"/>
  <c r="BE313" i="3" s="1"/>
  <c r="BI305" i="3"/>
  <c r="BH305" i="3"/>
  <c r="BG305" i="3"/>
  <c r="BF305" i="3"/>
  <c r="T305" i="3"/>
  <c r="R305" i="3"/>
  <c r="P305" i="3"/>
  <c r="BK305" i="3"/>
  <c r="J305" i="3"/>
  <c r="BE305" i="3"/>
  <c r="BI303" i="3"/>
  <c r="BH303" i="3"/>
  <c r="BG303" i="3"/>
  <c r="BF303" i="3"/>
  <c r="T303" i="3"/>
  <c r="R303" i="3"/>
  <c r="P303" i="3"/>
  <c r="BK303" i="3"/>
  <c r="J303" i="3"/>
  <c r="BE303" i="3" s="1"/>
  <c r="BI299" i="3"/>
  <c r="BH299" i="3"/>
  <c r="BG299" i="3"/>
  <c r="BF299" i="3"/>
  <c r="T299" i="3"/>
  <c r="R299" i="3"/>
  <c r="P299" i="3"/>
  <c r="BK299" i="3"/>
  <c r="J299" i="3"/>
  <c r="BE299" i="3"/>
  <c r="BI295" i="3"/>
  <c r="BH295" i="3"/>
  <c r="BG295" i="3"/>
  <c r="BF295" i="3"/>
  <c r="T295" i="3"/>
  <c r="R295" i="3"/>
  <c r="P295" i="3"/>
  <c r="BK295" i="3"/>
  <c r="J295" i="3"/>
  <c r="BE295" i="3" s="1"/>
  <c r="BI293" i="3"/>
  <c r="BH293" i="3"/>
  <c r="BG293" i="3"/>
  <c r="BF293" i="3"/>
  <c r="T293" i="3"/>
  <c r="R293" i="3"/>
  <c r="P293" i="3"/>
  <c r="BK293" i="3"/>
  <c r="J293" i="3"/>
  <c r="BE293" i="3" s="1"/>
  <c r="BI272" i="3"/>
  <c r="BH272" i="3"/>
  <c r="BG272" i="3"/>
  <c r="BF272" i="3"/>
  <c r="T272" i="3"/>
  <c r="R272" i="3"/>
  <c r="P272" i="3"/>
  <c r="BK272" i="3"/>
  <c r="J272" i="3"/>
  <c r="BE272" i="3" s="1"/>
  <c r="BI269" i="3"/>
  <c r="BH269" i="3"/>
  <c r="BG269" i="3"/>
  <c r="BF269" i="3"/>
  <c r="T269" i="3"/>
  <c r="R269" i="3"/>
  <c r="P269" i="3"/>
  <c r="BK269" i="3"/>
  <c r="J269" i="3"/>
  <c r="BE269" i="3"/>
  <c r="BI264" i="3"/>
  <c r="BH264" i="3"/>
  <c r="BG264" i="3"/>
  <c r="BF264" i="3"/>
  <c r="T264" i="3"/>
  <c r="R264" i="3"/>
  <c r="P264" i="3"/>
  <c r="BK264" i="3"/>
  <c r="J264" i="3"/>
  <c r="BE264" i="3" s="1"/>
  <c r="BI261" i="3"/>
  <c r="BH261" i="3"/>
  <c r="BG261" i="3"/>
  <c r="BF261" i="3"/>
  <c r="T261" i="3"/>
  <c r="R261" i="3"/>
  <c r="P261" i="3"/>
  <c r="BK261" i="3"/>
  <c r="J261" i="3"/>
  <c r="BE261" i="3" s="1"/>
  <c r="BI228" i="3"/>
  <c r="BH228" i="3"/>
  <c r="BG228" i="3"/>
  <c r="BF228" i="3"/>
  <c r="T228" i="3"/>
  <c r="R228" i="3"/>
  <c r="P228" i="3"/>
  <c r="BK228" i="3"/>
  <c r="J228" i="3"/>
  <c r="BE228" i="3" s="1"/>
  <c r="BI221" i="3"/>
  <c r="BH221" i="3"/>
  <c r="BG221" i="3"/>
  <c r="BF221" i="3"/>
  <c r="T221" i="3"/>
  <c r="R221" i="3"/>
  <c r="P221" i="3"/>
  <c r="BK221" i="3"/>
  <c r="J221" i="3"/>
  <c r="BE221" i="3"/>
  <c r="BI218" i="3"/>
  <c r="BH218" i="3"/>
  <c r="BG218" i="3"/>
  <c r="BF218" i="3"/>
  <c r="T218" i="3"/>
  <c r="R218" i="3"/>
  <c r="P218" i="3"/>
  <c r="BK218" i="3"/>
  <c r="J218" i="3"/>
  <c r="BE218" i="3" s="1"/>
  <c r="BI207" i="3"/>
  <c r="BH207" i="3"/>
  <c r="BG207" i="3"/>
  <c r="BF207" i="3"/>
  <c r="T207" i="3"/>
  <c r="R207" i="3"/>
  <c r="P207" i="3"/>
  <c r="BK207" i="3"/>
  <c r="J207" i="3"/>
  <c r="BE207" i="3" s="1"/>
  <c r="BI200" i="3"/>
  <c r="BH200" i="3"/>
  <c r="BG200" i="3"/>
  <c r="BF200" i="3"/>
  <c r="T200" i="3"/>
  <c r="R200" i="3"/>
  <c r="P200" i="3"/>
  <c r="BK200" i="3"/>
  <c r="J200" i="3"/>
  <c r="BE200" i="3" s="1"/>
  <c r="BI189" i="3"/>
  <c r="BH189" i="3"/>
  <c r="BG189" i="3"/>
  <c r="BF189" i="3"/>
  <c r="T189" i="3"/>
  <c r="R189" i="3"/>
  <c r="P189" i="3"/>
  <c r="BK189" i="3"/>
  <c r="J189" i="3"/>
  <c r="BE189" i="3"/>
  <c r="BI185" i="3"/>
  <c r="BH185" i="3"/>
  <c r="BG185" i="3"/>
  <c r="BF185" i="3"/>
  <c r="T185" i="3"/>
  <c r="R185" i="3"/>
  <c r="P185" i="3"/>
  <c r="BK185" i="3"/>
  <c r="J185" i="3"/>
  <c r="BE185" i="3" s="1"/>
  <c r="BI182" i="3"/>
  <c r="BH182" i="3"/>
  <c r="BG182" i="3"/>
  <c r="BF182" i="3"/>
  <c r="T182" i="3"/>
  <c r="R182" i="3"/>
  <c r="P182" i="3"/>
  <c r="BK182" i="3"/>
  <c r="J182" i="3"/>
  <c r="BE182" i="3" s="1"/>
  <c r="BI177" i="3"/>
  <c r="BH177" i="3"/>
  <c r="BG177" i="3"/>
  <c r="BF177" i="3"/>
  <c r="T177" i="3"/>
  <c r="R177" i="3"/>
  <c r="P177" i="3"/>
  <c r="BK177" i="3"/>
  <c r="J177" i="3"/>
  <c r="BE177" i="3" s="1"/>
  <c r="BI172" i="3"/>
  <c r="BH172" i="3"/>
  <c r="BG172" i="3"/>
  <c r="BF172" i="3"/>
  <c r="T172" i="3"/>
  <c r="R172" i="3"/>
  <c r="P172" i="3"/>
  <c r="BK172" i="3"/>
  <c r="J172" i="3"/>
  <c r="BE172" i="3"/>
  <c r="BI167" i="3"/>
  <c r="BH167" i="3"/>
  <c r="BG167" i="3"/>
  <c r="BF167" i="3"/>
  <c r="T167" i="3"/>
  <c r="R167" i="3"/>
  <c r="P167" i="3"/>
  <c r="BK167" i="3"/>
  <c r="J167" i="3"/>
  <c r="BE167" i="3" s="1"/>
  <c r="BI165" i="3"/>
  <c r="BH165" i="3"/>
  <c r="BG165" i="3"/>
  <c r="BF165" i="3"/>
  <c r="T165" i="3"/>
  <c r="R165" i="3"/>
  <c r="P165" i="3"/>
  <c r="BK165" i="3"/>
  <c r="J165" i="3"/>
  <c r="BE165" i="3" s="1"/>
  <c r="BI140" i="3"/>
  <c r="BH140" i="3"/>
  <c r="BG140" i="3"/>
  <c r="BF140" i="3"/>
  <c r="T140" i="3"/>
  <c r="R140" i="3"/>
  <c r="R132" i="3" s="1"/>
  <c r="P140" i="3"/>
  <c r="BK140" i="3"/>
  <c r="J140" i="3"/>
  <c r="BE140" i="3" s="1"/>
  <c r="BI135" i="3"/>
  <c r="BH135" i="3"/>
  <c r="BG135" i="3"/>
  <c r="BF135" i="3"/>
  <c r="T135" i="3"/>
  <c r="R135" i="3"/>
  <c r="P135" i="3"/>
  <c r="BK135" i="3"/>
  <c r="J135" i="3"/>
  <c r="BE135" i="3" s="1"/>
  <c r="BI133" i="3"/>
  <c r="BH133" i="3"/>
  <c r="BG133" i="3"/>
  <c r="BF133" i="3"/>
  <c r="T133" i="3"/>
  <c r="R133" i="3"/>
  <c r="P133" i="3"/>
  <c r="BK133" i="3"/>
  <c r="J133" i="3"/>
  <c r="BE133" i="3" s="1"/>
  <c r="J126" i="3"/>
  <c r="F126" i="3"/>
  <c r="F124" i="3"/>
  <c r="E122" i="3"/>
  <c r="J93" i="3"/>
  <c r="F93" i="3"/>
  <c r="F91" i="3"/>
  <c r="E89" i="3"/>
  <c r="J26" i="3"/>
  <c r="E26" i="3"/>
  <c r="J127" i="3" s="1"/>
  <c r="J25" i="3"/>
  <c r="J20" i="3"/>
  <c r="E20" i="3"/>
  <c r="F94" i="3" s="1"/>
  <c r="J19" i="3"/>
  <c r="J14" i="3"/>
  <c r="J91" i="3" s="1"/>
  <c r="E7" i="3"/>
  <c r="E118" i="3" s="1"/>
  <c r="E85" i="3"/>
  <c r="J39" i="2"/>
  <c r="J38" i="2"/>
  <c r="AY96" i="1" s="1"/>
  <c r="J37" i="2"/>
  <c r="AX96" i="1" s="1"/>
  <c r="BI923" i="2"/>
  <c r="BH923" i="2"/>
  <c r="BG923" i="2"/>
  <c r="BF923" i="2"/>
  <c r="T923" i="2"/>
  <c r="T922" i="2" s="1"/>
  <c r="R923" i="2"/>
  <c r="R922" i="2" s="1"/>
  <c r="P923" i="2"/>
  <c r="P922" i="2"/>
  <c r="BK923" i="2"/>
  <c r="BK922" i="2" s="1"/>
  <c r="J922" i="2" s="1"/>
  <c r="J112" i="2" s="1"/>
  <c r="J923" i="2"/>
  <c r="BE923" i="2"/>
  <c r="BI920" i="2"/>
  <c r="BH920" i="2"/>
  <c r="BG920" i="2"/>
  <c r="BF920" i="2"/>
  <c r="T920" i="2"/>
  <c r="R920" i="2"/>
  <c r="P920" i="2"/>
  <c r="BK920" i="2"/>
  <c r="J920" i="2"/>
  <c r="BE920" i="2" s="1"/>
  <c r="BI917" i="2"/>
  <c r="BH917" i="2"/>
  <c r="BG917" i="2"/>
  <c r="BF917" i="2"/>
  <c r="T917" i="2"/>
  <c r="R917" i="2"/>
  <c r="P917" i="2"/>
  <c r="BK917" i="2"/>
  <c r="J917" i="2"/>
  <c r="BE917" i="2" s="1"/>
  <c r="BI909" i="2"/>
  <c r="BH909" i="2"/>
  <c r="BG909" i="2"/>
  <c r="BF909" i="2"/>
  <c r="T909" i="2"/>
  <c r="T908" i="2"/>
  <c r="R909" i="2"/>
  <c r="P909" i="2"/>
  <c r="BK909" i="2"/>
  <c r="BK908" i="2"/>
  <c r="J909" i="2"/>
  <c r="BE909" i="2" s="1"/>
  <c r="BI905" i="2"/>
  <c r="BH905" i="2"/>
  <c r="BG905" i="2"/>
  <c r="BF905" i="2"/>
  <c r="T905" i="2"/>
  <c r="T904" i="2" s="1"/>
  <c r="R905" i="2"/>
  <c r="R904" i="2"/>
  <c r="P905" i="2"/>
  <c r="P904" i="2" s="1"/>
  <c r="BK905" i="2"/>
  <c r="BK904" i="2"/>
  <c r="J904" i="2" s="1"/>
  <c r="J109" i="2" s="1"/>
  <c r="J905" i="2"/>
  <c r="BE905" i="2" s="1"/>
  <c r="BI901" i="2"/>
  <c r="BH901" i="2"/>
  <c r="BG901" i="2"/>
  <c r="BF901" i="2"/>
  <c r="T901" i="2"/>
  <c r="R901" i="2"/>
  <c r="P901" i="2"/>
  <c r="BK901" i="2"/>
  <c r="J901" i="2"/>
  <c r="BE901" i="2" s="1"/>
  <c r="BI898" i="2"/>
  <c r="BH898" i="2"/>
  <c r="BG898" i="2"/>
  <c r="BF898" i="2"/>
  <c r="T898" i="2"/>
  <c r="R898" i="2"/>
  <c r="R890" i="2" s="1"/>
  <c r="P898" i="2"/>
  <c r="BK898" i="2"/>
  <c r="J898" i="2"/>
  <c r="BE898" i="2"/>
  <c r="BI896" i="2"/>
  <c r="BH896" i="2"/>
  <c r="BG896" i="2"/>
  <c r="BF896" i="2"/>
  <c r="T896" i="2"/>
  <c r="R896" i="2"/>
  <c r="P896" i="2"/>
  <c r="BK896" i="2"/>
  <c r="J896" i="2"/>
  <c r="BE896" i="2" s="1"/>
  <c r="BI893" i="2"/>
  <c r="BH893" i="2"/>
  <c r="BG893" i="2"/>
  <c r="BF893" i="2"/>
  <c r="T893" i="2"/>
  <c r="R893" i="2"/>
  <c r="P893" i="2"/>
  <c r="BK893" i="2"/>
  <c r="J893" i="2"/>
  <c r="BE893" i="2" s="1"/>
  <c r="BI891" i="2"/>
  <c r="BH891" i="2"/>
  <c r="BG891" i="2"/>
  <c r="BF891" i="2"/>
  <c r="T891" i="2"/>
  <c r="R891" i="2"/>
  <c r="P891" i="2"/>
  <c r="BK891" i="2"/>
  <c r="BK890" i="2" s="1"/>
  <c r="J890" i="2" s="1"/>
  <c r="J108" i="2" s="1"/>
  <c r="J891" i="2"/>
  <c r="BE891" i="2" s="1"/>
  <c r="BI885" i="2"/>
  <c r="BH885" i="2"/>
  <c r="BG885" i="2"/>
  <c r="BF885" i="2"/>
  <c r="T885" i="2"/>
  <c r="R885" i="2"/>
  <c r="P885" i="2"/>
  <c r="BK885" i="2"/>
  <c r="J885" i="2"/>
  <c r="BE885" i="2" s="1"/>
  <c r="BI878" i="2"/>
  <c r="BH878" i="2"/>
  <c r="BG878" i="2"/>
  <c r="BF878" i="2"/>
  <c r="T878" i="2"/>
  <c r="R878" i="2"/>
  <c r="P878" i="2"/>
  <c r="BK878" i="2"/>
  <c r="J878" i="2"/>
  <c r="BE878" i="2"/>
  <c r="BI857" i="2"/>
  <c r="BH857" i="2"/>
  <c r="BG857" i="2"/>
  <c r="BF857" i="2"/>
  <c r="T857" i="2"/>
  <c r="R857" i="2"/>
  <c r="P857" i="2"/>
  <c r="BK857" i="2"/>
  <c r="J857" i="2"/>
  <c r="BE857" i="2" s="1"/>
  <c r="BI855" i="2"/>
  <c r="BH855" i="2"/>
  <c r="BG855" i="2"/>
  <c r="BF855" i="2"/>
  <c r="T855" i="2"/>
  <c r="R855" i="2"/>
  <c r="P855" i="2"/>
  <c r="BK855" i="2"/>
  <c r="J855" i="2"/>
  <c r="BE855" i="2" s="1"/>
  <c r="BI850" i="2"/>
  <c r="BH850" i="2"/>
  <c r="BG850" i="2"/>
  <c r="BF850" i="2"/>
  <c r="T850" i="2"/>
  <c r="R850" i="2"/>
  <c r="R849" i="2" s="1"/>
  <c r="P850" i="2"/>
  <c r="BK850" i="2"/>
  <c r="BK849" i="2"/>
  <c r="J849" i="2" s="1"/>
  <c r="J107" i="2" s="1"/>
  <c r="J850" i="2"/>
  <c r="BE850" i="2" s="1"/>
  <c r="BI846" i="2"/>
  <c r="BH846" i="2"/>
  <c r="BG846" i="2"/>
  <c r="BF846" i="2"/>
  <c r="T846" i="2"/>
  <c r="R846" i="2"/>
  <c r="P846" i="2"/>
  <c r="BK846" i="2"/>
  <c r="J846" i="2"/>
  <c r="BE846" i="2" s="1"/>
  <c r="BI842" i="2"/>
  <c r="BH842" i="2"/>
  <c r="BG842" i="2"/>
  <c r="BF842" i="2"/>
  <c r="T842" i="2"/>
  <c r="R842" i="2"/>
  <c r="P842" i="2"/>
  <c r="BK842" i="2"/>
  <c r="J842" i="2"/>
  <c r="BE842" i="2"/>
  <c r="BI838" i="2"/>
  <c r="BH838" i="2"/>
  <c r="BG838" i="2"/>
  <c r="BF838" i="2"/>
  <c r="T838" i="2"/>
  <c r="R838" i="2"/>
  <c r="P838" i="2"/>
  <c r="BK838" i="2"/>
  <c r="J838" i="2"/>
  <c r="BE838" i="2" s="1"/>
  <c r="BI833" i="2"/>
  <c r="BH833" i="2"/>
  <c r="BG833" i="2"/>
  <c r="BF833" i="2"/>
  <c r="T833" i="2"/>
  <c r="R833" i="2"/>
  <c r="P833" i="2"/>
  <c r="BK833" i="2"/>
  <c r="J833" i="2"/>
  <c r="BE833" i="2"/>
  <c r="BI831" i="2"/>
  <c r="BH831" i="2"/>
  <c r="BG831" i="2"/>
  <c r="BF831" i="2"/>
  <c r="T831" i="2"/>
  <c r="R831" i="2"/>
  <c r="P831" i="2"/>
  <c r="BK831" i="2"/>
  <c r="J831" i="2"/>
  <c r="BE831" i="2" s="1"/>
  <c r="BI829" i="2"/>
  <c r="BH829" i="2"/>
  <c r="BG829" i="2"/>
  <c r="BF829" i="2"/>
  <c r="T829" i="2"/>
  <c r="R829" i="2"/>
  <c r="P829" i="2"/>
  <c r="BK829" i="2"/>
  <c r="J829" i="2"/>
  <c r="BE829" i="2"/>
  <c r="BI827" i="2"/>
  <c r="BH827" i="2"/>
  <c r="BG827" i="2"/>
  <c r="BF827" i="2"/>
  <c r="T827" i="2"/>
  <c r="R827" i="2"/>
  <c r="P827" i="2"/>
  <c r="BK827" i="2"/>
  <c r="J827" i="2"/>
  <c r="BE827" i="2" s="1"/>
  <c r="BI817" i="2"/>
  <c r="BH817" i="2"/>
  <c r="BG817" i="2"/>
  <c r="BF817" i="2"/>
  <c r="T817" i="2"/>
  <c r="R817" i="2"/>
  <c r="P817" i="2"/>
  <c r="BK817" i="2"/>
  <c r="J817" i="2"/>
  <c r="BE817" i="2" s="1"/>
  <c r="BI813" i="2"/>
  <c r="BH813" i="2"/>
  <c r="BG813" i="2"/>
  <c r="BF813" i="2"/>
  <c r="T813" i="2"/>
  <c r="R813" i="2"/>
  <c r="P813" i="2"/>
  <c r="BK813" i="2"/>
  <c r="J813" i="2"/>
  <c r="BE813" i="2" s="1"/>
  <c r="BI809" i="2"/>
  <c r="BH809" i="2"/>
  <c r="BG809" i="2"/>
  <c r="BF809" i="2"/>
  <c r="T809" i="2"/>
  <c r="R809" i="2"/>
  <c r="P809" i="2"/>
  <c r="BK809" i="2"/>
  <c r="J809" i="2"/>
  <c r="BE809" i="2"/>
  <c r="BI806" i="2"/>
  <c r="BH806" i="2"/>
  <c r="BG806" i="2"/>
  <c r="BF806" i="2"/>
  <c r="T806" i="2"/>
  <c r="R806" i="2"/>
  <c r="P806" i="2"/>
  <c r="BK806" i="2"/>
  <c r="J806" i="2"/>
  <c r="BE806" i="2" s="1"/>
  <c r="BI804" i="2"/>
  <c r="BH804" i="2"/>
  <c r="BG804" i="2"/>
  <c r="BF804" i="2"/>
  <c r="T804" i="2"/>
  <c r="R804" i="2"/>
  <c r="P804" i="2"/>
  <c r="BK804" i="2"/>
  <c r="J804" i="2"/>
  <c r="BE804" i="2"/>
  <c r="BI802" i="2"/>
  <c r="BH802" i="2"/>
  <c r="BG802" i="2"/>
  <c r="BF802" i="2"/>
  <c r="T802" i="2"/>
  <c r="R802" i="2"/>
  <c r="P802" i="2"/>
  <c r="BK802" i="2"/>
  <c r="J802" i="2"/>
  <c r="BE802" i="2" s="1"/>
  <c r="BI794" i="2"/>
  <c r="BH794" i="2"/>
  <c r="BG794" i="2"/>
  <c r="BF794" i="2"/>
  <c r="T794" i="2"/>
  <c r="R794" i="2"/>
  <c r="P794" i="2"/>
  <c r="BK794" i="2"/>
  <c r="J794" i="2"/>
  <c r="BE794" i="2"/>
  <c r="BI792" i="2"/>
  <c r="BH792" i="2"/>
  <c r="BG792" i="2"/>
  <c r="BF792" i="2"/>
  <c r="T792" i="2"/>
  <c r="R792" i="2"/>
  <c r="P792" i="2"/>
  <c r="BK792" i="2"/>
  <c r="J792" i="2"/>
  <c r="BE792" i="2" s="1"/>
  <c r="BI790" i="2"/>
  <c r="BH790" i="2"/>
  <c r="BG790" i="2"/>
  <c r="BF790" i="2"/>
  <c r="T790" i="2"/>
  <c r="R790" i="2"/>
  <c r="P790" i="2"/>
  <c r="BK790" i="2"/>
  <c r="J790" i="2"/>
  <c r="BE790" i="2" s="1"/>
  <c r="BI782" i="2"/>
  <c r="BH782" i="2"/>
  <c r="BG782" i="2"/>
  <c r="BF782" i="2"/>
  <c r="T782" i="2"/>
  <c r="R782" i="2"/>
  <c r="P782" i="2"/>
  <c r="BK782" i="2"/>
  <c r="J782" i="2"/>
  <c r="BE782" i="2" s="1"/>
  <c r="BI780" i="2"/>
  <c r="BH780" i="2"/>
  <c r="BG780" i="2"/>
  <c r="BF780" i="2"/>
  <c r="T780" i="2"/>
  <c r="R780" i="2"/>
  <c r="P780" i="2"/>
  <c r="BK780" i="2"/>
  <c r="J780" i="2"/>
  <c r="BE780" i="2"/>
  <c r="BI778" i="2"/>
  <c r="BH778" i="2"/>
  <c r="BG778" i="2"/>
  <c r="BF778" i="2"/>
  <c r="T778" i="2"/>
  <c r="R778" i="2"/>
  <c r="P778" i="2"/>
  <c r="BK778" i="2"/>
  <c r="J778" i="2"/>
  <c r="BE778" i="2" s="1"/>
  <c r="BI775" i="2"/>
  <c r="BH775" i="2"/>
  <c r="BG775" i="2"/>
  <c r="BF775" i="2"/>
  <c r="T775" i="2"/>
  <c r="R775" i="2"/>
  <c r="P775" i="2"/>
  <c r="BK775" i="2"/>
  <c r="J775" i="2"/>
  <c r="BE775" i="2" s="1"/>
  <c r="BI767" i="2"/>
  <c r="BH767" i="2"/>
  <c r="BG767" i="2"/>
  <c r="BF767" i="2"/>
  <c r="T767" i="2"/>
  <c r="R767" i="2"/>
  <c r="P767" i="2"/>
  <c r="BK767" i="2"/>
  <c r="J767" i="2"/>
  <c r="BE767" i="2" s="1"/>
  <c r="BI764" i="2"/>
  <c r="BH764" i="2"/>
  <c r="BG764" i="2"/>
  <c r="BF764" i="2"/>
  <c r="T764" i="2"/>
  <c r="R764" i="2"/>
  <c r="P764" i="2"/>
  <c r="BK764" i="2"/>
  <c r="J764" i="2"/>
  <c r="BE764" i="2"/>
  <c r="BI757" i="2"/>
  <c r="BH757" i="2"/>
  <c r="BG757" i="2"/>
  <c r="BF757" i="2"/>
  <c r="T757" i="2"/>
  <c r="R757" i="2"/>
  <c r="P757" i="2"/>
  <c r="BK757" i="2"/>
  <c r="J757" i="2"/>
  <c r="BE757" i="2" s="1"/>
  <c r="BI752" i="2"/>
  <c r="BH752" i="2"/>
  <c r="BG752" i="2"/>
  <c r="BF752" i="2"/>
  <c r="T752" i="2"/>
  <c r="R752" i="2"/>
  <c r="P752" i="2"/>
  <c r="BK752" i="2"/>
  <c r="J752" i="2"/>
  <c r="BE752" i="2" s="1"/>
  <c r="BI750" i="2"/>
  <c r="BH750" i="2"/>
  <c r="BG750" i="2"/>
  <c r="BF750" i="2"/>
  <c r="T750" i="2"/>
  <c r="R750" i="2"/>
  <c r="P750" i="2"/>
  <c r="BK750" i="2"/>
  <c r="J750" i="2"/>
  <c r="BE750" i="2" s="1"/>
  <c r="BI746" i="2"/>
  <c r="BH746" i="2"/>
  <c r="BG746" i="2"/>
  <c r="BF746" i="2"/>
  <c r="T746" i="2"/>
  <c r="R746" i="2"/>
  <c r="P746" i="2"/>
  <c r="BK746" i="2"/>
  <c r="J746" i="2"/>
  <c r="BE746" i="2" s="1"/>
  <c r="BI741" i="2"/>
  <c r="BH741" i="2"/>
  <c r="BG741" i="2"/>
  <c r="BF741" i="2"/>
  <c r="T741" i="2"/>
  <c r="R741" i="2"/>
  <c r="P741" i="2"/>
  <c r="BK741" i="2"/>
  <c r="J741" i="2"/>
  <c r="BE741" i="2" s="1"/>
  <c r="BI739" i="2"/>
  <c r="BH739" i="2"/>
  <c r="BG739" i="2"/>
  <c r="BF739" i="2"/>
  <c r="T739" i="2"/>
  <c r="R739" i="2"/>
  <c r="P739" i="2"/>
  <c r="BK739" i="2"/>
  <c r="J739" i="2"/>
  <c r="BE739" i="2"/>
  <c r="BI737" i="2"/>
  <c r="BH737" i="2"/>
  <c r="BG737" i="2"/>
  <c r="BF737" i="2"/>
  <c r="T737" i="2"/>
  <c r="R737" i="2"/>
  <c r="P737" i="2"/>
  <c r="BK737" i="2"/>
  <c r="J737" i="2"/>
  <c r="BE737" i="2" s="1"/>
  <c r="BI735" i="2"/>
  <c r="BH735" i="2"/>
  <c r="BG735" i="2"/>
  <c r="BF735" i="2"/>
  <c r="T735" i="2"/>
  <c r="R735" i="2"/>
  <c r="P735" i="2"/>
  <c r="BK735" i="2"/>
  <c r="J735" i="2"/>
  <c r="BE735" i="2"/>
  <c r="BI730" i="2"/>
  <c r="BH730" i="2"/>
  <c r="BG730" i="2"/>
  <c r="BF730" i="2"/>
  <c r="T730" i="2"/>
  <c r="R730" i="2"/>
  <c r="P730" i="2"/>
  <c r="BK730" i="2"/>
  <c r="J730" i="2"/>
  <c r="BE730" i="2" s="1"/>
  <c r="BI728" i="2"/>
  <c r="BH728" i="2"/>
  <c r="BG728" i="2"/>
  <c r="BF728" i="2"/>
  <c r="T728" i="2"/>
  <c r="R728" i="2"/>
  <c r="P728" i="2"/>
  <c r="BK728" i="2"/>
  <c r="J728" i="2"/>
  <c r="BE728" i="2" s="1"/>
  <c r="BI723" i="2"/>
  <c r="BH723" i="2"/>
  <c r="BG723" i="2"/>
  <c r="BF723" i="2"/>
  <c r="T723" i="2"/>
  <c r="R723" i="2"/>
  <c r="P723" i="2"/>
  <c r="BK723" i="2"/>
  <c r="J723" i="2"/>
  <c r="BE723" i="2" s="1"/>
  <c r="BI721" i="2"/>
  <c r="BH721" i="2"/>
  <c r="BG721" i="2"/>
  <c r="BF721" i="2"/>
  <c r="T721" i="2"/>
  <c r="R721" i="2"/>
  <c r="P721" i="2"/>
  <c r="BK721" i="2"/>
  <c r="J721" i="2"/>
  <c r="BE721" i="2"/>
  <c r="BI716" i="2"/>
  <c r="BH716" i="2"/>
  <c r="BG716" i="2"/>
  <c r="BF716" i="2"/>
  <c r="T716" i="2"/>
  <c r="R716" i="2"/>
  <c r="P716" i="2"/>
  <c r="BK716" i="2"/>
  <c r="J716" i="2"/>
  <c r="BE716" i="2" s="1"/>
  <c r="BI714" i="2"/>
  <c r="BH714" i="2"/>
  <c r="BG714" i="2"/>
  <c r="BF714" i="2"/>
  <c r="T714" i="2"/>
  <c r="R714" i="2"/>
  <c r="P714" i="2"/>
  <c r="BK714" i="2"/>
  <c r="J714" i="2"/>
  <c r="BE714" i="2"/>
  <c r="BI709" i="2"/>
  <c r="BH709" i="2"/>
  <c r="BG709" i="2"/>
  <c r="BF709" i="2"/>
  <c r="T709" i="2"/>
  <c r="R709" i="2"/>
  <c r="P709" i="2"/>
  <c r="BK709" i="2"/>
  <c r="J709" i="2"/>
  <c r="BE709" i="2" s="1"/>
  <c r="BI707" i="2"/>
  <c r="BH707" i="2"/>
  <c r="BG707" i="2"/>
  <c r="BF707" i="2"/>
  <c r="T707" i="2"/>
  <c r="R707" i="2"/>
  <c r="P707" i="2"/>
  <c r="BK707" i="2"/>
  <c r="J707" i="2"/>
  <c r="BE707" i="2"/>
  <c r="BI702" i="2"/>
  <c r="BH702" i="2"/>
  <c r="BG702" i="2"/>
  <c r="BF702" i="2"/>
  <c r="T702" i="2"/>
  <c r="R702" i="2"/>
  <c r="P702" i="2"/>
  <c r="BK702" i="2"/>
  <c r="J702" i="2"/>
  <c r="BE702" i="2" s="1"/>
  <c r="BI700" i="2"/>
  <c r="BH700" i="2"/>
  <c r="BG700" i="2"/>
  <c r="BF700" i="2"/>
  <c r="T700" i="2"/>
  <c r="R700" i="2"/>
  <c r="P700" i="2"/>
  <c r="BK700" i="2"/>
  <c r="J700" i="2"/>
  <c r="BE700" i="2" s="1"/>
  <c r="BI697" i="2"/>
  <c r="BH697" i="2"/>
  <c r="BG697" i="2"/>
  <c r="BF697" i="2"/>
  <c r="T697" i="2"/>
  <c r="R697" i="2"/>
  <c r="P697" i="2"/>
  <c r="BK697" i="2"/>
  <c r="J697" i="2"/>
  <c r="BE697" i="2" s="1"/>
  <c r="BI681" i="2"/>
  <c r="BH681" i="2"/>
  <c r="BG681" i="2"/>
  <c r="BF681" i="2"/>
  <c r="T681" i="2"/>
  <c r="R681" i="2"/>
  <c r="P681" i="2"/>
  <c r="BK681" i="2"/>
  <c r="J681" i="2"/>
  <c r="BE681" i="2"/>
  <c r="BI678" i="2"/>
  <c r="BH678" i="2"/>
  <c r="BG678" i="2"/>
  <c r="BF678" i="2"/>
  <c r="T678" i="2"/>
  <c r="R678" i="2"/>
  <c r="P678" i="2"/>
  <c r="BK678" i="2"/>
  <c r="J678" i="2"/>
  <c r="BE678" i="2" s="1"/>
  <c r="BI670" i="2"/>
  <c r="BH670" i="2"/>
  <c r="BG670" i="2"/>
  <c r="BF670" i="2"/>
  <c r="T670" i="2"/>
  <c r="R670" i="2"/>
  <c r="P670" i="2"/>
  <c r="BK670" i="2"/>
  <c r="J670" i="2"/>
  <c r="BE670" i="2"/>
  <c r="BI667" i="2"/>
  <c r="BH667" i="2"/>
  <c r="BG667" i="2"/>
  <c r="BF667" i="2"/>
  <c r="T667" i="2"/>
  <c r="R667" i="2"/>
  <c r="P667" i="2"/>
  <c r="BK667" i="2"/>
  <c r="J667" i="2"/>
  <c r="BE667" i="2" s="1"/>
  <c r="BI662" i="2"/>
  <c r="BH662" i="2"/>
  <c r="BG662" i="2"/>
  <c r="BF662" i="2"/>
  <c r="T662" i="2"/>
  <c r="R662" i="2"/>
  <c r="P662" i="2"/>
  <c r="BK662" i="2"/>
  <c r="J662" i="2"/>
  <c r="BE662" i="2"/>
  <c r="BI659" i="2"/>
  <c r="BH659" i="2"/>
  <c r="BG659" i="2"/>
  <c r="BF659" i="2"/>
  <c r="T659" i="2"/>
  <c r="R659" i="2"/>
  <c r="P659" i="2"/>
  <c r="BK659" i="2"/>
  <c r="J659" i="2"/>
  <c r="BE659" i="2" s="1"/>
  <c r="BI654" i="2"/>
  <c r="BH654" i="2"/>
  <c r="BG654" i="2"/>
  <c r="BF654" i="2"/>
  <c r="T654" i="2"/>
  <c r="R654" i="2"/>
  <c r="P654" i="2"/>
  <c r="BK654" i="2"/>
  <c r="J654" i="2"/>
  <c r="BE654" i="2" s="1"/>
  <c r="BI651" i="2"/>
  <c r="BH651" i="2"/>
  <c r="BG651" i="2"/>
  <c r="BF651" i="2"/>
  <c r="T651" i="2"/>
  <c r="T646" i="2" s="1"/>
  <c r="R651" i="2"/>
  <c r="P651" i="2"/>
  <c r="BK651" i="2"/>
  <c r="J651" i="2"/>
  <c r="BE651" i="2" s="1"/>
  <c r="BI647" i="2"/>
  <c r="BH647" i="2"/>
  <c r="BG647" i="2"/>
  <c r="BF647" i="2"/>
  <c r="T647" i="2"/>
  <c r="R647" i="2"/>
  <c r="P647" i="2"/>
  <c r="BK647" i="2"/>
  <c r="J647" i="2"/>
  <c r="BE647" i="2" s="1"/>
  <c r="BI641" i="2"/>
  <c r="BH641" i="2"/>
  <c r="BG641" i="2"/>
  <c r="BF641" i="2"/>
  <c r="T641" i="2"/>
  <c r="T640" i="2" s="1"/>
  <c r="R641" i="2"/>
  <c r="R640" i="2" s="1"/>
  <c r="P641" i="2"/>
  <c r="P640" i="2" s="1"/>
  <c r="BK641" i="2"/>
  <c r="BK640" i="2" s="1"/>
  <c r="J640" i="2" s="1"/>
  <c r="J105" i="2" s="1"/>
  <c r="J641" i="2"/>
  <c r="BE641" i="2"/>
  <c r="BI636" i="2"/>
  <c r="BH636" i="2"/>
  <c r="BG636" i="2"/>
  <c r="BF636" i="2"/>
  <c r="T636" i="2"/>
  <c r="R636" i="2"/>
  <c r="P636" i="2"/>
  <c r="BK636" i="2"/>
  <c r="J636" i="2"/>
  <c r="BE636" i="2" s="1"/>
  <c r="BI626" i="2"/>
  <c r="BH626" i="2"/>
  <c r="BG626" i="2"/>
  <c r="BF626" i="2"/>
  <c r="T626" i="2"/>
  <c r="R626" i="2"/>
  <c r="P626" i="2"/>
  <c r="BK626" i="2"/>
  <c r="J626" i="2"/>
  <c r="BE626" i="2" s="1"/>
  <c r="BI624" i="2"/>
  <c r="BH624" i="2"/>
  <c r="BG624" i="2"/>
  <c r="BF624" i="2"/>
  <c r="T624" i="2"/>
  <c r="R624" i="2"/>
  <c r="P624" i="2"/>
  <c r="BK624" i="2"/>
  <c r="J624" i="2"/>
  <c r="BE624" i="2"/>
  <c r="BI622" i="2"/>
  <c r="BH622" i="2"/>
  <c r="BG622" i="2"/>
  <c r="BF622" i="2"/>
  <c r="T622" i="2"/>
  <c r="R622" i="2"/>
  <c r="P622" i="2"/>
  <c r="BK622" i="2"/>
  <c r="J622" i="2"/>
  <c r="BE622" i="2" s="1"/>
  <c r="BI620" i="2"/>
  <c r="BH620" i="2"/>
  <c r="BG620" i="2"/>
  <c r="BF620" i="2"/>
  <c r="T620" i="2"/>
  <c r="R620" i="2"/>
  <c r="P620" i="2"/>
  <c r="BK620" i="2"/>
  <c r="J620" i="2"/>
  <c r="BE620" i="2"/>
  <c r="BI618" i="2"/>
  <c r="BH618" i="2"/>
  <c r="BG618" i="2"/>
  <c r="BF618" i="2"/>
  <c r="T618" i="2"/>
  <c r="R618" i="2"/>
  <c r="P618" i="2"/>
  <c r="BK618" i="2"/>
  <c r="J618" i="2"/>
  <c r="BE618" i="2" s="1"/>
  <c r="BI616" i="2"/>
  <c r="BH616" i="2"/>
  <c r="BG616" i="2"/>
  <c r="BF616" i="2"/>
  <c r="T616" i="2"/>
  <c r="R616" i="2"/>
  <c r="P616" i="2"/>
  <c r="BK616" i="2"/>
  <c r="J616" i="2"/>
  <c r="BE616" i="2"/>
  <c r="BI613" i="2"/>
  <c r="BH613" i="2"/>
  <c r="BG613" i="2"/>
  <c r="BF613" i="2"/>
  <c r="T613" i="2"/>
  <c r="R613" i="2"/>
  <c r="P613" i="2"/>
  <c r="BK613" i="2"/>
  <c r="J613" i="2"/>
  <c r="BE613" i="2" s="1"/>
  <c r="BI610" i="2"/>
  <c r="BH610" i="2"/>
  <c r="BG610" i="2"/>
  <c r="BF610" i="2"/>
  <c r="T610" i="2"/>
  <c r="R610" i="2"/>
  <c r="P610" i="2"/>
  <c r="BK610" i="2"/>
  <c r="J610" i="2"/>
  <c r="BE610" i="2" s="1"/>
  <c r="BI608" i="2"/>
  <c r="BH608" i="2"/>
  <c r="BG608" i="2"/>
  <c r="BF608" i="2"/>
  <c r="T608" i="2"/>
  <c r="R608" i="2"/>
  <c r="P608" i="2"/>
  <c r="BK608" i="2"/>
  <c r="J608" i="2"/>
  <c r="BE608" i="2" s="1"/>
  <c r="BI606" i="2"/>
  <c r="BH606" i="2"/>
  <c r="BG606" i="2"/>
  <c r="BF606" i="2"/>
  <c r="T606" i="2"/>
  <c r="R606" i="2"/>
  <c r="P606" i="2"/>
  <c r="BK606" i="2"/>
  <c r="J606" i="2"/>
  <c r="BE606" i="2"/>
  <c r="BI598" i="2"/>
  <c r="BH598" i="2"/>
  <c r="BG598" i="2"/>
  <c r="BF598" i="2"/>
  <c r="T598" i="2"/>
  <c r="R598" i="2"/>
  <c r="P598" i="2"/>
  <c r="BK598" i="2"/>
  <c r="J598" i="2"/>
  <c r="BE598" i="2" s="1"/>
  <c r="BI592" i="2"/>
  <c r="BH592" i="2"/>
  <c r="BG592" i="2"/>
  <c r="BF592" i="2"/>
  <c r="T592" i="2"/>
  <c r="R592" i="2"/>
  <c r="P592" i="2"/>
  <c r="BK592" i="2"/>
  <c r="J592" i="2"/>
  <c r="BE592" i="2"/>
  <c r="BI563" i="2"/>
  <c r="BH563" i="2"/>
  <c r="BG563" i="2"/>
  <c r="BF563" i="2"/>
  <c r="T563" i="2"/>
  <c r="R563" i="2"/>
  <c r="P563" i="2"/>
  <c r="BK563" i="2"/>
  <c r="J563" i="2"/>
  <c r="BE563" i="2" s="1"/>
  <c r="BI552" i="2"/>
  <c r="BH552" i="2"/>
  <c r="BG552" i="2"/>
  <c r="BF552" i="2"/>
  <c r="T552" i="2"/>
  <c r="R552" i="2"/>
  <c r="P552" i="2"/>
  <c r="BK552" i="2"/>
  <c r="J552" i="2"/>
  <c r="BE552" i="2" s="1"/>
  <c r="BI550" i="2"/>
  <c r="BH550" i="2"/>
  <c r="BG550" i="2"/>
  <c r="BF550" i="2"/>
  <c r="T550" i="2"/>
  <c r="R550" i="2"/>
  <c r="P550" i="2"/>
  <c r="BK550" i="2"/>
  <c r="J550" i="2"/>
  <c r="BE550" i="2"/>
  <c r="BI548" i="2"/>
  <c r="BH548" i="2"/>
  <c r="BG548" i="2"/>
  <c r="BF548" i="2"/>
  <c r="T548" i="2"/>
  <c r="R548" i="2"/>
  <c r="P548" i="2"/>
  <c r="BK548" i="2"/>
  <c r="J548" i="2"/>
  <c r="BE548" i="2" s="1"/>
  <c r="BI540" i="2"/>
  <c r="BH540" i="2"/>
  <c r="BG540" i="2"/>
  <c r="BF540" i="2"/>
  <c r="T540" i="2"/>
  <c r="R540" i="2"/>
  <c r="P540" i="2"/>
  <c r="BK540" i="2"/>
  <c r="BK510" i="2" s="1"/>
  <c r="J510" i="2" s="1"/>
  <c r="J103" i="2" s="1"/>
  <c r="J540" i="2"/>
  <c r="BE540" i="2"/>
  <c r="BI511" i="2"/>
  <c r="BH511" i="2"/>
  <c r="BG511" i="2"/>
  <c r="BF511" i="2"/>
  <c r="T511" i="2"/>
  <c r="R511" i="2"/>
  <c r="R510" i="2" s="1"/>
  <c r="P511" i="2"/>
  <c r="P510" i="2" s="1"/>
  <c r="BK511" i="2"/>
  <c r="J511" i="2"/>
  <c r="BE511" i="2" s="1"/>
  <c r="BI500" i="2"/>
  <c r="BH500" i="2"/>
  <c r="BG500" i="2"/>
  <c r="BF500" i="2"/>
  <c r="T500" i="2"/>
  <c r="R500" i="2"/>
  <c r="P500" i="2"/>
  <c r="BK500" i="2"/>
  <c r="J500" i="2"/>
  <c r="BE500" i="2" s="1"/>
  <c r="BI498" i="2"/>
  <c r="BH498" i="2"/>
  <c r="BG498" i="2"/>
  <c r="BF498" i="2"/>
  <c r="T498" i="2"/>
  <c r="R498" i="2"/>
  <c r="P498" i="2"/>
  <c r="BK498" i="2"/>
  <c r="J498" i="2"/>
  <c r="BE498" i="2" s="1"/>
  <c r="BI493" i="2"/>
  <c r="BH493" i="2"/>
  <c r="BG493" i="2"/>
  <c r="BF493" i="2"/>
  <c r="T493" i="2"/>
  <c r="R493" i="2"/>
  <c r="P493" i="2"/>
  <c r="BK493" i="2"/>
  <c r="J493" i="2"/>
  <c r="BE493" i="2" s="1"/>
  <c r="BI491" i="2"/>
  <c r="BH491" i="2"/>
  <c r="BG491" i="2"/>
  <c r="BF491" i="2"/>
  <c r="T491" i="2"/>
  <c r="R491" i="2"/>
  <c r="P491" i="2"/>
  <c r="BK491" i="2"/>
  <c r="J491" i="2"/>
  <c r="BE491" i="2"/>
  <c r="BI474" i="2"/>
  <c r="BH474" i="2"/>
  <c r="BG474" i="2"/>
  <c r="BF474" i="2"/>
  <c r="T474" i="2"/>
  <c r="R474" i="2"/>
  <c r="P474" i="2"/>
  <c r="BK474" i="2"/>
  <c r="J474" i="2"/>
  <c r="BE474" i="2" s="1"/>
  <c r="BI458" i="2"/>
  <c r="BH458" i="2"/>
  <c r="BG458" i="2"/>
  <c r="BF458" i="2"/>
  <c r="T458" i="2"/>
  <c r="R458" i="2"/>
  <c r="P458" i="2"/>
  <c r="BK458" i="2"/>
  <c r="J458" i="2"/>
  <c r="BE458" i="2" s="1"/>
  <c r="BI451" i="2"/>
  <c r="BH451" i="2"/>
  <c r="BG451" i="2"/>
  <c r="BF451" i="2"/>
  <c r="T451" i="2"/>
  <c r="R451" i="2"/>
  <c r="R446" i="2" s="1"/>
  <c r="P451" i="2"/>
  <c r="BK451" i="2"/>
  <c r="J451" i="2"/>
  <c r="BE451" i="2"/>
  <c r="BI447" i="2"/>
  <c r="BH447" i="2"/>
  <c r="BG447" i="2"/>
  <c r="BF447" i="2"/>
  <c r="T447" i="2"/>
  <c r="R447" i="2"/>
  <c r="P447" i="2"/>
  <c r="P446" i="2" s="1"/>
  <c r="BK447" i="2"/>
  <c r="BK446" i="2" s="1"/>
  <c r="J446" i="2"/>
  <c r="J101" i="2" s="1"/>
  <c r="J447" i="2"/>
  <c r="BE447" i="2" s="1"/>
  <c r="BI439" i="2"/>
  <c r="BH439" i="2"/>
  <c r="BG439" i="2"/>
  <c r="BF439" i="2"/>
  <c r="T439" i="2"/>
  <c r="R439" i="2"/>
  <c r="P439" i="2"/>
  <c r="BK439" i="2"/>
  <c r="J439" i="2"/>
  <c r="BE439" i="2" s="1"/>
  <c r="BI437" i="2"/>
  <c r="BH437" i="2"/>
  <c r="BG437" i="2"/>
  <c r="BF437" i="2"/>
  <c r="T437" i="2"/>
  <c r="R437" i="2"/>
  <c r="P437" i="2"/>
  <c r="BK437" i="2"/>
  <c r="J437" i="2"/>
  <c r="BE437" i="2"/>
  <c r="BI434" i="2"/>
  <c r="BH434" i="2"/>
  <c r="BG434" i="2"/>
  <c r="BF434" i="2"/>
  <c r="T434" i="2"/>
  <c r="R434" i="2"/>
  <c r="P434" i="2"/>
  <c r="BK434" i="2"/>
  <c r="J434" i="2"/>
  <c r="BE434" i="2" s="1"/>
  <c r="BI411" i="2"/>
  <c r="BH411" i="2"/>
  <c r="BG411" i="2"/>
  <c r="BF411" i="2"/>
  <c r="T411" i="2"/>
  <c r="R411" i="2"/>
  <c r="P411" i="2"/>
  <c r="BK411" i="2"/>
  <c r="J411" i="2"/>
  <c r="BE411" i="2" s="1"/>
  <c r="BI406" i="2"/>
  <c r="BH406" i="2"/>
  <c r="BG406" i="2"/>
  <c r="BF406" i="2"/>
  <c r="T406" i="2"/>
  <c r="R406" i="2"/>
  <c r="P406" i="2"/>
  <c r="BK406" i="2"/>
  <c r="J406" i="2"/>
  <c r="BE406" i="2" s="1"/>
  <c r="BI387" i="2"/>
  <c r="BH387" i="2"/>
  <c r="BG387" i="2"/>
  <c r="BF387" i="2"/>
  <c r="T387" i="2"/>
  <c r="R387" i="2"/>
  <c r="P387" i="2"/>
  <c r="BK387" i="2"/>
  <c r="J387" i="2"/>
  <c r="BE387" i="2"/>
  <c r="BI384" i="2"/>
  <c r="BH384" i="2"/>
  <c r="BG384" i="2"/>
  <c r="BF384" i="2"/>
  <c r="T384" i="2"/>
  <c r="R384" i="2"/>
  <c r="P384" i="2"/>
  <c r="BK384" i="2"/>
  <c r="J384" i="2"/>
  <c r="BE384" i="2" s="1"/>
  <c r="BI382" i="2"/>
  <c r="BH382" i="2"/>
  <c r="BG382" i="2"/>
  <c r="BF382" i="2"/>
  <c r="T382" i="2"/>
  <c r="R382" i="2"/>
  <c r="P382" i="2"/>
  <c r="BK382" i="2"/>
  <c r="J382" i="2"/>
  <c r="BE382" i="2"/>
  <c r="BI380" i="2"/>
  <c r="BH380" i="2"/>
  <c r="BG380" i="2"/>
  <c r="BF380" i="2"/>
  <c r="T380" i="2"/>
  <c r="R380" i="2"/>
  <c r="P380" i="2"/>
  <c r="BK380" i="2"/>
  <c r="J380" i="2"/>
  <c r="BE380" i="2" s="1"/>
  <c r="BI373" i="2"/>
  <c r="BH373" i="2"/>
  <c r="BG373" i="2"/>
  <c r="BF373" i="2"/>
  <c r="T373" i="2"/>
  <c r="R373" i="2"/>
  <c r="P373" i="2"/>
  <c r="BK373" i="2"/>
  <c r="J373" i="2"/>
  <c r="BE373" i="2"/>
  <c r="BI365" i="2"/>
  <c r="BH365" i="2"/>
  <c r="BG365" i="2"/>
  <c r="BF365" i="2"/>
  <c r="T365" i="2"/>
  <c r="R365" i="2"/>
  <c r="P365" i="2"/>
  <c r="BK365" i="2"/>
  <c r="J365" i="2"/>
  <c r="BE365" i="2" s="1"/>
  <c r="BI363" i="2"/>
  <c r="BH363" i="2"/>
  <c r="BG363" i="2"/>
  <c r="BF363" i="2"/>
  <c r="T363" i="2"/>
  <c r="R363" i="2"/>
  <c r="P363" i="2"/>
  <c r="BK363" i="2"/>
  <c r="J363" i="2"/>
  <c r="BE363" i="2" s="1"/>
  <c r="BI356" i="2"/>
  <c r="BH356" i="2"/>
  <c r="BG356" i="2"/>
  <c r="BF356" i="2"/>
  <c r="T356" i="2"/>
  <c r="R356" i="2"/>
  <c r="P356" i="2"/>
  <c r="BK356" i="2"/>
  <c r="J356" i="2"/>
  <c r="BE356" i="2" s="1"/>
  <c r="BI349" i="2"/>
  <c r="BH349" i="2"/>
  <c r="BG349" i="2"/>
  <c r="BF349" i="2"/>
  <c r="T349" i="2"/>
  <c r="R349" i="2"/>
  <c r="P349" i="2"/>
  <c r="BK349" i="2"/>
  <c r="J349" i="2"/>
  <c r="BE349" i="2"/>
  <c r="BI347" i="2"/>
  <c r="BH347" i="2"/>
  <c r="BG347" i="2"/>
  <c r="BF347" i="2"/>
  <c r="T347" i="2"/>
  <c r="R347" i="2"/>
  <c r="P347" i="2"/>
  <c r="BK347" i="2"/>
  <c r="J347" i="2"/>
  <c r="BE347" i="2" s="1"/>
  <c r="BI340" i="2"/>
  <c r="BH340" i="2"/>
  <c r="BG340" i="2"/>
  <c r="BF340" i="2"/>
  <c r="T340" i="2"/>
  <c r="R340" i="2"/>
  <c r="P340" i="2"/>
  <c r="BK340" i="2"/>
  <c r="J340" i="2"/>
  <c r="BE340" i="2" s="1"/>
  <c r="BI338" i="2"/>
  <c r="BH338" i="2"/>
  <c r="BG338" i="2"/>
  <c r="BF338" i="2"/>
  <c r="T338" i="2"/>
  <c r="R338" i="2"/>
  <c r="P338" i="2"/>
  <c r="BK338" i="2"/>
  <c r="J338" i="2"/>
  <c r="BE338" i="2" s="1"/>
  <c r="BI316" i="2"/>
  <c r="BH316" i="2"/>
  <c r="BG316" i="2"/>
  <c r="BF316" i="2"/>
  <c r="T316" i="2"/>
  <c r="R316" i="2"/>
  <c r="P316" i="2"/>
  <c r="BK316" i="2"/>
  <c r="J316" i="2"/>
  <c r="BE316" i="2"/>
  <c r="BI313" i="2"/>
  <c r="BH313" i="2"/>
  <c r="BG313" i="2"/>
  <c r="BF313" i="2"/>
  <c r="T313" i="2"/>
  <c r="R313" i="2"/>
  <c r="P313" i="2"/>
  <c r="BK313" i="2"/>
  <c r="J313" i="2"/>
  <c r="BE313" i="2" s="1"/>
  <c r="BI308" i="2"/>
  <c r="BH308" i="2"/>
  <c r="BG308" i="2"/>
  <c r="BF308" i="2"/>
  <c r="T308" i="2"/>
  <c r="R308" i="2"/>
  <c r="P308" i="2"/>
  <c r="BK308" i="2"/>
  <c r="J308" i="2"/>
  <c r="BE308" i="2" s="1"/>
  <c r="BI305" i="2"/>
  <c r="BH305" i="2"/>
  <c r="BG305" i="2"/>
  <c r="BF305" i="2"/>
  <c r="T305" i="2"/>
  <c r="R305" i="2"/>
  <c r="P305" i="2"/>
  <c r="BK305" i="2"/>
  <c r="J305" i="2"/>
  <c r="BE305" i="2" s="1"/>
  <c r="BI275" i="2"/>
  <c r="BH275" i="2"/>
  <c r="BG275" i="2"/>
  <c r="BF275" i="2"/>
  <c r="T275" i="2"/>
  <c r="R275" i="2"/>
  <c r="P275" i="2"/>
  <c r="BK275" i="2"/>
  <c r="J275" i="2"/>
  <c r="BE275" i="2" s="1"/>
  <c r="BI272" i="2"/>
  <c r="BH272" i="2"/>
  <c r="BG272" i="2"/>
  <c r="BF272" i="2"/>
  <c r="T272" i="2"/>
  <c r="R272" i="2"/>
  <c r="P272" i="2"/>
  <c r="BK272" i="2"/>
  <c r="J272" i="2"/>
  <c r="BE272" i="2" s="1"/>
  <c r="BI267" i="2"/>
  <c r="BH267" i="2"/>
  <c r="BG267" i="2"/>
  <c r="BF267" i="2"/>
  <c r="T267" i="2"/>
  <c r="R267" i="2"/>
  <c r="P267" i="2"/>
  <c r="BK267" i="2"/>
  <c r="J267" i="2"/>
  <c r="BE267" i="2"/>
  <c r="BI264" i="2"/>
  <c r="BH264" i="2"/>
  <c r="BG264" i="2"/>
  <c r="BF264" i="2"/>
  <c r="T264" i="2"/>
  <c r="R264" i="2"/>
  <c r="P264" i="2"/>
  <c r="BK264" i="2"/>
  <c r="J264" i="2"/>
  <c r="BE264" i="2" s="1"/>
  <c r="BI256" i="2"/>
  <c r="BH256" i="2"/>
  <c r="BG256" i="2"/>
  <c r="BF256" i="2"/>
  <c r="T256" i="2"/>
  <c r="R256" i="2"/>
  <c r="P256" i="2"/>
  <c r="BK256" i="2"/>
  <c r="J256" i="2"/>
  <c r="BE256" i="2"/>
  <c r="BI249" i="2"/>
  <c r="BH249" i="2"/>
  <c r="BG249" i="2"/>
  <c r="BF249" i="2"/>
  <c r="T249" i="2"/>
  <c r="R249" i="2"/>
  <c r="P249" i="2"/>
  <c r="BK249" i="2"/>
  <c r="J249" i="2"/>
  <c r="BE249" i="2" s="1"/>
  <c r="BI246" i="2"/>
  <c r="BH246" i="2"/>
  <c r="BG246" i="2"/>
  <c r="BF246" i="2"/>
  <c r="T246" i="2"/>
  <c r="R246" i="2"/>
  <c r="P246" i="2"/>
  <c r="BK246" i="2"/>
  <c r="J246" i="2"/>
  <c r="BE246" i="2" s="1"/>
  <c r="BI231" i="2"/>
  <c r="BH231" i="2"/>
  <c r="BG231" i="2"/>
  <c r="BF231" i="2"/>
  <c r="T231" i="2"/>
  <c r="R231" i="2"/>
  <c r="P231" i="2"/>
  <c r="BK231" i="2"/>
  <c r="J231" i="2"/>
  <c r="BE231" i="2" s="1"/>
  <c r="BI224" i="2"/>
  <c r="BH224" i="2"/>
  <c r="BG224" i="2"/>
  <c r="BF224" i="2"/>
  <c r="T224" i="2"/>
  <c r="R224" i="2"/>
  <c r="P224" i="2"/>
  <c r="BK224" i="2"/>
  <c r="J224" i="2"/>
  <c r="BE224" i="2"/>
  <c r="BI208" i="2"/>
  <c r="BH208" i="2"/>
  <c r="BG208" i="2"/>
  <c r="BF208" i="2"/>
  <c r="T208" i="2"/>
  <c r="R208" i="2"/>
  <c r="P208" i="2"/>
  <c r="BK208" i="2"/>
  <c r="J208" i="2"/>
  <c r="BE208" i="2" s="1"/>
  <c r="BI205" i="2"/>
  <c r="BH205" i="2"/>
  <c r="BG205" i="2"/>
  <c r="BF205" i="2"/>
  <c r="T205" i="2"/>
  <c r="R205" i="2"/>
  <c r="P205" i="2"/>
  <c r="BK205" i="2"/>
  <c r="J205" i="2"/>
  <c r="BE205" i="2"/>
  <c r="BI200" i="2"/>
  <c r="BH200" i="2"/>
  <c r="BG200" i="2"/>
  <c r="BF200" i="2"/>
  <c r="T200" i="2"/>
  <c r="R200" i="2"/>
  <c r="P200" i="2"/>
  <c r="BK200" i="2"/>
  <c r="J200" i="2"/>
  <c r="BE200" i="2" s="1"/>
  <c r="BI195" i="2"/>
  <c r="BH195" i="2"/>
  <c r="BG195" i="2"/>
  <c r="BF195" i="2"/>
  <c r="T195" i="2"/>
  <c r="R195" i="2"/>
  <c r="P195" i="2"/>
  <c r="BK195" i="2"/>
  <c r="BK136" i="2" s="1"/>
  <c r="J136" i="2" s="1"/>
  <c r="J100" i="2" s="1"/>
  <c r="J195" i="2"/>
  <c r="BE195" i="2"/>
  <c r="BI185" i="2"/>
  <c r="BH185" i="2"/>
  <c r="BG185" i="2"/>
  <c r="BF185" i="2"/>
  <c r="T185" i="2"/>
  <c r="R185" i="2"/>
  <c r="P185" i="2"/>
  <c r="BK185" i="2"/>
  <c r="J185" i="2"/>
  <c r="BE185" i="2" s="1"/>
  <c r="BI183" i="2"/>
  <c r="BH183" i="2"/>
  <c r="BG183" i="2"/>
  <c r="BF183" i="2"/>
  <c r="T183" i="2"/>
  <c r="R183" i="2"/>
  <c r="P183" i="2"/>
  <c r="BK183" i="2"/>
  <c r="J183" i="2"/>
  <c r="BE183" i="2" s="1"/>
  <c r="BI152" i="2"/>
  <c r="BH152" i="2"/>
  <c r="BG152" i="2"/>
  <c r="BF152" i="2"/>
  <c r="T152" i="2"/>
  <c r="R152" i="2"/>
  <c r="P152" i="2"/>
  <c r="BK152" i="2"/>
  <c r="J152" i="2"/>
  <c r="BE152" i="2" s="1"/>
  <c r="BI145" i="2"/>
  <c r="BH145" i="2"/>
  <c r="BG145" i="2"/>
  <c r="BF145" i="2"/>
  <c r="T145" i="2"/>
  <c r="R145" i="2"/>
  <c r="P145" i="2"/>
  <c r="BK145" i="2"/>
  <c r="J145" i="2"/>
  <c r="BE145" i="2"/>
  <c r="BI143" i="2"/>
  <c r="BH143" i="2"/>
  <c r="BG143" i="2"/>
  <c r="BF143" i="2"/>
  <c r="T143" i="2"/>
  <c r="R143" i="2"/>
  <c r="P143" i="2"/>
  <c r="BK143" i="2"/>
  <c r="J143" i="2"/>
  <c r="BE143" i="2" s="1"/>
  <c r="BI139" i="2"/>
  <c r="BH139" i="2"/>
  <c r="BG139" i="2"/>
  <c r="BF139" i="2"/>
  <c r="T139" i="2"/>
  <c r="R139" i="2"/>
  <c r="P139" i="2"/>
  <c r="BK139" i="2"/>
  <c r="J139" i="2"/>
  <c r="BE139" i="2"/>
  <c r="BI137" i="2"/>
  <c r="BH137" i="2"/>
  <c r="BG137" i="2"/>
  <c r="BF137" i="2"/>
  <c r="T137" i="2"/>
  <c r="R137" i="2"/>
  <c r="P137" i="2"/>
  <c r="BK137" i="2"/>
  <c r="J137" i="2"/>
  <c r="BE137" i="2" s="1"/>
  <c r="J130" i="2"/>
  <c r="F130" i="2"/>
  <c r="F128" i="2"/>
  <c r="E126" i="2"/>
  <c r="J93" i="2"/>
  <c r="F93" i="2"/>
  <c r="F91" i="2"/>
  <c r="E89" i="2"/>
  <c r="J26" i="2"/>
  <c r="E26" i="2"/>
  <c r="J94" i="2" s="1"/>
  <c r="J131" i="2"/>
  <c r="J25" i="2"/>
  <c r="J20" i="2"/>
  <c r="E20" i="2"/>
  <c r="F131" i="2" s="1"/>
  <c r="J19" i="2"/>
  <c r="J14" i="2"/>
  <c r="J128" i="2" s="1"/>
  <c r="E7" i="2"/>
  <c r="E85" i="2" s="1"/>
  <c r="E122" i="2"/>
  <c r="AS95" i="1"/>
  <c r="AS94" i="1"/>
  <c r="L90" i="1"/>
  <c r="AM90" i="1"/>
  <c r="AM89" i="1"/>
  <c r="L89" i="1"/>
  <c r="AM87" i="1"/>
  <c r="L87" i="1"/>
  <c r="L85" i="1"/>
  <c r="L84" i="1"/>
  <c r="T562" i="2" l="1"/>
  <c r="T132" i="3"/>
  <c r="R863" i="3"/>
  <c r="J123" i="4"/>
  <c r="J91" i="4"/>
  <c r="T131" i="4"/>
  <c r="T131" i="5"/>
  <c r="P136" i="2"/>
  <c r="T510" i="2"/>
  <c r="F36" i="2"/>
  <c r="BA96" i="1" s="1"/>
  <c r="P908" i="2"/>
  <c r="P907" i="2" s="1"/>
  <c r="BK546" i="3"/>
  <c r="J546" i="3" s="1"/>
  <c r="J104" i="3" s="1"/>
  <c r="P131" i="4"/>
  <c r="BK334" i="4"/>
  <c r="J334" i="4" s="1"/>
  <c r="J102" i="4" s="1"/>
  <c r="R334" i="4"/>
  <c r="BK424" i="4"/>
  <c r="J424" i="4" s="1"/>
  <c r="J104" i="4" s="1"/>
  <c r="J126" i="5"/>
  <c r="J94" i="5"/>
  <c r="F39" i="5"/>
  <c r="BD99" i="1" s="1"/>
  <c r="F37" i="5"/>
  <c r="BB99" i="1" s="1"/>
  <c r="T249" i="5"/>
  <c r="P261" i="5"/>
  <c r="R136" i="2"/>
  <c r="T446" i="2"/>
  <c r="BK457" i="2"/>
  <c r="J457" i="2" s="1"/>
  <c r="J102" i="2" s="1"/>
  <c r="T457" i="2"/>
  <c r="P457" i="2"/>
  <c r="P562" i="2"/>
  <c r="R562" i="2"/>
  <c r="F38" i="2"/>
  <c r="BC96" i="1" s="1"/>
  <c r="R908" i="2"/>
  <c r="R907" i="2" s="1"/>
  <c r="J94" i="3"/>
  <c r="BK132" i="3"/>
  <c r="J132" i="3" s="1"/>
  <c r="J100" i="3" s="1"/>
  <c r="T397" i="3"/>
  <c r="BK457" i="3"/>
  <c r="J457" i="3" s="1"/>
  <c r="J103" i="3" s="1"/>
  <c r="F126" i="4"/>
  <c r="F94" i="4"/>
  <c r="P326" i="4"/>
  <c r="F94" i="5"/>
  <c r="F126" i="5"/>
  <c r="T907" i="2"/>
  <c r="R651" i="4"/>
  <c r="T136" i="2"/>
  <c r="R457" i="2"/>
  <c r="BK562" i="2"/>
  <c r="J562" i="2" s="1"/>
  <c r="J104" i="2" s="1"/>
  <c r="P132" i="3"/>
  <c r="BK863" i="3"/>
  <c r="J863" i="3" s="1"/>
  <c r="J106" i="3" s="1"/>
  <c r="BK922" i="3"/>
  <c r="J922" i="3" s="1"/>
  <c r="J107" i="3" s="1"/>
  <c r="R326" i="4"/>
  <c r="R665" i="4"/>
  <c r="BK257" i="5"/>
  <c r="J257" i="5" s="1"/>
  <c r="J104" i="5" s="1"/>
  <c r="R257" i="5"/>
  <c r="T276" i="5"/>
  <c r="R126" i="6"/>
  <c r="BK412" i="3"/>
  <c r="J412" i="3" s="1"/>
  <c r="J102" i="3" s="1"/>
  <c r="R412" i="3"/>
  <c r="R457" i="3"/>
  <c r="R546" i="3"/>
  <c r="R603" i="3"/>
  <c r="F38" i="3"/>
  <c r="BC97" i="1" s="1"/>
  <c r="T326" i="4"/>
  <c r="R377" i="4"/>
  <c r="BK377" i="4"/>
  <c r="J377" i="4" s="1"/>
  <c r="J103" i="4" s="1"/>
  <c r="F39" i="4"/>
  <c r="BD98" i="1" s="1"/>
  <c r="BK651" i="4"/>
  <c r="J651" i="4" s="1"/>
  <c r="J105" i="4" s="1"/>
  <c r="T665" i="4"/>
  <c r="BK249" i="5"/>
  <c r="J249" i="5" s="1"/>
  <c r="J103" i="5" s="1"/>
  <c r="R249" i="5"/>
  <c r="R276" i="5"/>
  <c r="J36" i="6"/>
  <c r="AW100" i="1" s="1"/>
  <c r="BK126" i="6"/>
  <c r="J126" i="6" s="1"/>
  <c r="J100" i="6" s="1"/>
  <c r="J91" i="6"/>
  <c r="P139" i="6"/>
  <c r="R125" i="6"/>
  <c r="R124" i="6" s="1"/>
  <c r="F38" i="6"/>
  <c r="BC100" i="1" s="1"/>
  <c r="F39" i="6"/>
  <c r="BD100" i="1" s="1"/>
  <c r="BK139" i="6"/>
  <c r="F36" i="6"/>
  <c r="BA100" i="1" s="1"/>
  <c r="J35" i="4"/>
  <c r="AV98" i="1" s="1"/>
  <c r="R424" i="4"/>
  <c r="R130" i="4" s="1"/>
  <c r="R129" i="4" s="1"/>
  <c r="F37" i="4"/>
  <c r="BB98" i="1" s="1"/>
  <c r="F35" i="3"/>
  <c r="AZ97" i="1" s="1"/>
  <c r="F39" i="3"/>
  <c r="BD97" i="1" s="1"/>
  <c r="J36" i="3"/>
  <c r="AW97" i="1" s="1"/>
  <c r="BK603" i="3"/>
  <c r="J603" i="3" s="1"/>
  <c r="J105" i="3" s="1"/>
  <c r="F39" i="2"/>
  <c r="BD96" i="1" s="1"/>
  <c r="F37" i="2"/>
  <c r="BB96" i="1" s="1"/>
  <c r="P646" i="2"/>
  <c r="J36" i="2"/>
  <c r="AW96" i="1" s="1"/>
  <c r="R646" i="2"/>
  <c r="R135" i="2" s="1"/>
  <c r="R134" i="2" s="1"/>
  <c r="F35" i="2"/>
  <c r="AZ96" i="1" s="1"/>
  <c r="J35" i="2"/>
  <c r="AV96" i="1" s="1"/>
  <c r="R131" i="3"/>
  <c r="R130" i="3" s="1"/>
  <c r="BK646" i="2"/>
  <c r="J646" i="2" s="1"/>
  <c r="J106" i="2" s="1"/>
  <c r="T849" i="2"/>
  <c r="T890" i="2"/>
  <c r="J908" i="2"/>
  <c r="J111" i="2" s="1"/>
  <c r="BK907" i="2"/>
  <c r="J907" i="2" s="1"/>
  <c r="J110" i="2" s="1"/>
  <c r="T546" i="3"/>
  <c r="P546" i="3"/>
  <c r="T603" i="3"/>
  <c r="P603" i="3"/>
  <c r="T863" i="3"/>
  <c r="T922" i="3"/>
  <c r="E117" i="4"/>
  <c r="E85" i="4"/>
  <c r="F38" i="4"/>
  <c r="BC98" i="1" s="1"/>
  <c r="F35" i="5"/>
  <c r="AZ99" i="1" s="1"/>
  <c r="F37" i="6"/>
  <c r="BB100" i="1" s="1"/>
  <c r="J91" i="2"/>
  <c r="F94" i="2"/>
  <c r="P849" i="2"/>
  <c r="P890" i="2"/>
  <c r="F127" i="3"/>
  <c r="J35" i="3"/>
  <c r="AV97" i="1" s="1"/>
  <c r="AT97" i="1" s="1"/>
  <c r="T457" i="3"/>
  <c r="P457" i="3"/>
  <c r="BK131" i="4"/>
  <c r="F36" i="4"/>
  <c r="BA98" i="1" s="1"/>
  <c r="T377" i="4"/>
  <c r="P377" i="4"/>
  <c r="J124" i="3"/>
  <c r="F36" i="3"/>
  <c r="BA97" i="1" s="1"/>
  <c r="F37" i="3"/>
  <c r="BB97" i="1" s="1"/>
  <c r="P863" i="3"/>
  <c r="P922" i="3"/>
  <c r="J126" i="4"/>
  <c r="J94" i="4"/>
  <c r="F35" i="4"/>
  <c r="AZ98" i="1" s="1"/>
  <c r="J36" i="4"/>
  <c r="AW98" i="1" s="1"/>
  <c r="T424" i="4"/>
  <c r="T130" i="4" s="1"/>
  <c r="T129" i="4" s="1"/>
  <c r="P424" i="4"/>
  <c r="P130" i="4" s="1"/>
  <c r="P129" i="4" s="1"/>
  <c r="AU98" i="1" s="1"/>
  <c r="BK131" i="5"/>
  <c r="BK261" i="5"/>
  <c r="J261" i="5" s="1"/>
  <c r="J105" i="5" s="1"/>
  <c r="R261" i="5"/>
  <c r="R130" i="5" s="1"/>
  <c r="R129" i="5" s="1"/>
  <c r="BK273" i="5"/>
  <c r="J273" i="5" s="1"/>
  <c r="J106" i="5" s="1"/>
  <c r="J35" i="6"/>
  <c r="AV100" i="1" s="1"/>
  <c r="F35" i="6"/>
  <c r="AZ100" i="1" s="1"/>
  <c r="T126" i="6"/>
  <c r="J35" i="5"/>
  <c r="AV99" i="1" s="1"/>
  <c r="T651" i="4"/>
  <c r="P665" i="4"/>
  <c r="P130" i="5"/>
  <c r="P129" i="5" s="1"/>
  <c r="AU99" i="1" s="1"/>
  <c r="J36" i="5"/>
  <c r="AW99" i="1" s="1"/>
  <c r="F36" i="5"/>
  <c r="BA99" i="1" s="1"/>
  <c r="F38" i="5"/>
  <c r="BC99" i="1" s="1"/>
  <c r="P126" i="6"/>
  <c r="T139" i="6"/>
  <c r="E85" i="6"/>
  <c r="J94" i="6"/>
  <c r="BC95" i="1" l="1"/>
  <c r="BC94" i="1" s="1"/>
  <c r="T135" i="2"/>
  <c r="T134" i="2" s="1"/>
  <c r="T130" i="5"/>
  <c r="T129" i="5" s="1"/>
  <c r="BK125" i="6"/>
  <c r="BK124" i="6" s="1"/>
  <c r="J124" i="6" s="1"/>
  <c r="J32" i="6" s="1"/>
  <c r="AT100" i="1"/>
  <c r="P125" i="6"/>
  <c r="P124" i="6" s="1"/>
  <c r="AU100" i="1" s="1"/>
  <c r="J139" i="6"/>
  <c r="J101" i="6" s="1"/>
  <c r="AT98" i="1"/>
  <c r="BA95" i="1"/>
  <c r="BA94" i="1" s="1"/>
  <c r="BD95" i="1"/>
  <c r="BD94" i="1" s="1"/>
  <c r="W33" i="1" s="1"/>
  <c r="BK131" i="3"/>
  <c r="J131" i="3" s="1"/>
  <c r="J99" i="3" s="1"/>
  <c r="T131" i="3"/>
  <c r="T130" i="3" s="1"/>
  <c r="P131" i="3"/>
  <c r="P130" i="3" s="1"/>
  <c r="AU97" i="1" s="1"/>
  <c r="AU95" i="1" s="1"/>
  <c r="AU94" i="1" s="1"/>
  <c r="P135" i="2"/>
  <c r="P134" i="2" s="1"/>
  <c r="AU96" i="1" s="1"/>
  <c r="BK135" i="2"/>
  <c r="BK134" i="2" s="1"/>
  <c r="J134" i="2" s="1"/>
  <c r="BB95" i="1"/>
  <c r="AX95" i="1" s="1"/>
  <c r="AT96" i="1"/>
  <c r="AY95" i="1"/>
  <c r="BK130" i="5"/>
  <c r="J131" i="5"/>
  <c r="J100" i="5" s="1"/>
  <c r="J131" i="4"/>
  <c r="J100" i="4" s="1"/>
  <c r="BK130" i="4"/>
  <c r="AT99" i="1"/>
  <c r="T125" i="6"/>
  <c r="T124" i="6" s="1"/>
  <c r="AZ95" i="1"/>
  <c r="J125" i="6" l="1"/>
  <c r="J99" i="6" s="1"/>
  <c r="J98" i="6"/>
  <c r="AW95" i="1"/>
  <c r="BK130" i="3"/>
  <c r="J130" i="3" s="1"/>
  <c r="J98" i="3" s="1"/>
  <c r="J135" i="2"/>
  <c r="J99" i="2" s="1"/>
  <c r="BB94" i="1"/>
  <c r="W31" i="1" s="1"/>
  <c r="AG100" i="1"/>
  <c r="AN100" i="1" s="1"/>
  <c r="J41" i="6"/>
  <c r="W30" i="1"/>
  <c r="AW94" i="1"/>
  <c r="AK30" i="1" s="1"/>
  <c r="AV95" i="1"/>
  <c r="AT95" i="1" s="1"/>
  <c r="AZ94" i="1"/>
  <c r="BK129" i="4"/>
  <c r="J129" i="4" s="1"/>
  <c r="J130" i="4"/>
  <c r="J99" i="4" s="1"/>
  <c r="J98" i="2"/>
  <c r="J32" i="2"/>
  <c r="J130" i="5"/>
  <c r="J99" i="5" s="1"/>
  <c r="BK129" i="5"/>
  <c r="J129" i="5" s="1"/>
  <c r="AY94" i="1"/>
  <c r="W32" i="1"/>
  <c r="J32" i="3" l="1"/>
  <c r="J41" i="3" s="1"/>
  <c r="AX94" i="1"/>
  <c r="J98" i="4"/>
  <c r="J32" i="4"/>
  <c r="J98" i="5"/>
  <c r="J32" i="5"/>
  <c r="J41" i="2"/>
  <c r="AG96" i="1"/>
  <c r="AV94" i="1"/>
  <c r="W29" i="1"/>
  <c r="AG97" i="1"/>
  <c r="AN97" i="1" s="1"/>
  <c r="AT94" i="1" l="1"/>
  <c r="AK29" i="1"/>
  <c r="AN96" i="1"/>
  <c r="AG98" i="1"/>
  <c r="AN98" i="1" s="1"/>
  <c r="J41" i="4"/>
  <c r="AG99" i="1"/>
  <c r="AN99" i="1" s="1"/>
  <c r="J41" i="5"/>
  <c r="AG95" i="1" l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<sst xmlns="http://schemas.openxmlformats.org/spreadsheetml/2006/main" count="22336" uniqueCount="2469">
  <si>
    <t>Export Komplet</t>
  </si>
  <si>
    <t/>
  </si>
  <si>
    <t>2.0</t>
  </si>
  <si>
    <t>False</t>
  </si>
  <si>
    <t>{cacacefe-fb07-4831-987a-5525aba01834}</t>
  </si>
  <si>
    <t>&gt;&gt;  skryté sloupce  &lt;&lt;</t>
  </si>
  <si>
    <t>0,01</t>
  </si>
  <si>
    <t>20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</si>
  <si>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</si>
  <si>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</si>
  <si>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</si>
  <si>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</si>
  <si>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</si>
  <si>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</si>
  <si>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HDP_Brno-217102z1a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</si>
  <si>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</si>
  <si>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</si>
  <si>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Povážský Chlmec - Stoková sieť - Zmena stavby pred dokončením - II.etapa</t>
  </si>
  <si>
    <t>KSO:</t>
  </si>
  <si>
    <t>CC-CZ:</t>
  </si>
  <si>
    <t>Místo:</t>
  </si>
  <si>
    <t xml:space="preserve"> </t>
  </si>
  <si>
    <t>Datum:</t>
  </si>
  <si>
    <t>12. 12. 2019</t>
  </si>
  <si>
    <t>Zadavatel:</t>
  </si>
  <si>
    <t>IČ:</t>
  </si>
  <si>
    <t>Severoslovenské vodárne a kanalizácie, a.s.</t>
  </si>
  <si>
    <t>DIČ:</t>
  </si>
  <si>
    <t>Uchazeč:</t>
  </si>
  <si>
    <t>Vyplň údaj</t>
  </si>
  <si>
    <t>Projektant:</t>
  </si>
  <si>
    <t>Sweco Hydroprojekt a.s., divize Morava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</si>
  <si>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</si>
  <si>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</si>
  <si>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</si>
  <si>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</si>
  <si>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</si>
  <si>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</si>
  <si>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</si>
  <si>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</si>
  <si>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</si>
  <si>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</si>
  <si>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</si>
  <si>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</si>
  <si>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</si>
  <si>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</si>
  <si>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</si>
  <si>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</si>
  <si>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</si>
  <si>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</si>
  <si>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</si>
  <si>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</si>
  <si>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</si>
  <si>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</si>
  <si>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</si>
  <si>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</si>
  <si>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</si>
  <si>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</si>
  <si>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</si>
  <si>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</si>
  <si>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</si>
  <si>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</si>
  <si>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</si>
  <si>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</si>
  <si>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</si>
  <si>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</si>
  <si>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</si>
  <si>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</si>
  <si>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</si>
  <si>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</si>
  <si>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</si>
  <si>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</si>
  <si>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</si>
  <si>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</si>
  <si>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</si>
  <si>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</si>
  <si>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</si>
  <si>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</si>
  <si>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</si>
  <si>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{203bb40c-49b1-4a61-badf-7c796afa44de}</t>
  </si>
  <si>
    <t>2</t>
  </si>
  <si>
    <t>/</t>
  </si>
  <si>
    <t>001</t>
  </si>
  <si>
    <t>SO 5-5 Splašková kanalizácia</t>
  </si>
  <si>
    <t>Soupis</t>
  </si>
  <si>
    <t>{95cf4679-9376-40fb-a3cf-a731359a444c}</t>
  </si>
  <si>
    <t>002</t>
  </si>
  <si>
    <t>SO 5-5.6 Dažďová kanalizácia</t>
  </si>
  <si>
    <t>{2663dcd7-f51d-45b8-a015-f498769d2b76}</t>
  </si>
  <si>
    <t>003</t>
  </si>
  <si>
    <t>SO 5-5.7 Preložky inžinierskych sieti</t>
  </si>
  <si>
    <t>{375303d5-7066-4f3a-9a4d-e5922b31a773}</t>
  </si>
  <si>
    <t>004</t>
  </si>
  <si>
    <t>SO 5-5.7 Přeložky plynovodu</t>
  </si>
  <si>
    <t>{769f460e-395c-4961-b1fb-ef2fdc0a8d38}</t>
  </si>
  <si>
    <t>005</t>
  </si>
  <si>
    <t>Ostatní a vedlješí náklady</t>
  </si>
  <si>
    <t>{cbca6f47-17b5-4865-aa57-cd0808f716dd}</t>
  </si>
  <si>
    <t>KRYCÍ LIST SOUPISU PRACÍ</t>
  </si>
  <si>
    <t>Objekt:</t>
  </si>
  <si>
    <t>01 - Povážský Chlmec - Stoková sieť - Zmena stavby pred dokončením - II.etapa</t>
  </si>
  <si>
    <t>Soupis:</t>
  </si>
  <si>
    <t>001 - SO 5-5 Splašková kanalizácia</t>
  </si>
  <si>
    <t>REKAPITULACE ČLENĚNÍ SOUPISU PRACÍ</t>
  </si>
  <si>
    <t>Kód dílu - Popis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</si>
  <si>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</si>
  <si>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</si>
  <si>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</si>
  <si>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</si>
  <si>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</si>
  <si>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</si>
  <si>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</si>
  <si>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</si>
  <si>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</si>
  <si>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</si>
  <si>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</si>
  <si>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</si>
  <si>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</si>
  <si>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</si>
  <si>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</si>
  <si>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</si>
  <si>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</si>
  <si>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</si>
  <si>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MJ</t>
  </si>
  <si>
    <t>Množství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</si>
  <si>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</si>
  <si>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</si>
  <si>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</si>
  <si>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</si>
  <si>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</si>
  <si>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</si>
  <si>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</si>
  <si>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</si>
  <si>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</si>
  <si>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</si>
  <si>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</si>
  <si>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</si>
  <si>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</si>
  <si>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113107212</t>
  </si>
  <si>
    <t>Odstranění podkladu z kameniva těženého tl 200 mm strojně pl přes 200 m2</t>
  </si>
  <si>
    <t>m2</t>
  </si>
  <si>
    <t>4</t>
  </si>
  <si>
    <t>-1918368950</t>
  </si>
  <si>
    <t>PP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</si>
  <si>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</si>
  <si>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113107242,1</t>
  </si>
  <si>
    <t>Odstranění podkladu živičného tl 100 mm strojně pl přes 200 m2 - chodník</t>
  </si>
  <si>
    <t>959034925</t>
  </si>
  <si>
    <t>Odstranění podkladů nebo krytů strojně plochy jednotlivě přes 200 m2 s přemístěním hmot na skládku na vzdálenost do 20 m nebo s naložením na dopravní prostředek živičných, o tl. vrstvy přes 50 do 100 mm</t>
  </si>
  <si>
    <t>VV</t>
  </si>
  <si>
    <t>Chodník litý asfalt</t>
  </si>
  <si>
    <t>220</t>
  </si>
  <si>
    <t>3</t>
  </si>
  <si>
    <t>113107223</t>
  </si>
  <si>
    <t>Odstranění podkladu z kameniva drceného tl 300 mm strojně pl přes 200 m2 - dočasná komunikace</t>
  </si>
  <si>
    <t>CS ÚRS 2018 01</t>
  </si>
  <si>
    <t>-1646672129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</si>
  <si>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</si>
  <si>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113107244</t>
  </si>
  <si>
    <t>Odstranění podkladu živičného tl 200 mm strojně pl přes 200 m2 - dočasná komunikace</t>
  </si>
  <si>
    <t>-508073879</t>
  </si>
  <si>
    <t>Odstranění podkladů nebo krytů strojně plochy jednotlivě přes 200 m2 s přemístěním hmot na skládku na vzdálenost do 20 m nebo s naložením na dopravní prostředek živičných, o tl. vrstvy přes 150 do 200 mm</t>
  </si>
  <si>
    <t>splašková kanalizace viz C.4 plochy vozoviek</t>
  </si>
  <si>
    <t>3850</t>
  </si>
  <si>
    <t>-220</t>
  </si>
  <si>
    <t>Součet</t>
  </si>
  <si>
    <t>5</t>
  </si>
  <si>
    <t>113107224</t>
  </si>
  <si>
    <t>Odstranění podkladu z kameniva drceného tl 400 mm strojně pl přes 200 m2</t>
  </si>
  <si>
    <t>-725391959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</si>
  <si>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</si>
  <si>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P</t>
  </si>
  <si>
    <t>Poznámka k položce:_x000D_
viz TZ př.č. D.1.1 a v.č. D.1.2 až 12, D.4.1 až 14, C.2 až C.7</t>
  </si>
  <si>
    <t>stoky - v komunikaci tl.500mm</t>
  </si>
  <si>
    <t>"Stoka A1" 447,1*1,035</t>
  </si>
  <si>
    <t>"Stoka A1a" 489,9*1,035</t>
  </si>
  <si>
    <t>"Stoka A1a1" 35*1,035</t>
  </si>
  <si>
    <t>"Stoka A1a2" 181,6*1,035</t>
  </si>
  <si>
    <t>"Stoka A1a3" (100,2+43)*1,035</t>
  </si>
  <si>
    <t>"Stoka A1a3-1" 21,8*1,035</t>
  </si>
  <si>
    <t>"Stoka A1a3-2" 40,5*1,035</t>
  </si>
  <si>
    <t>"Stoka A1a4" 122,1*1,035</t>
  </si>
  <si>
    <t>"Stoka A1a5" 65*1,035</t>
  </si>
  <si>
    <t>"Stoka A1b" 57,7*1,035</t>
  </si>
  <si>
    <t>"Stoka A1c" 10,5*1,035</t>
  </si>
  <si>
    <t>"Stoka A1d" 66*1,035</t>
  </si>
  <si>
    <t>"Stoka A2b" 157,5*1,035</t>
  </si>
  <si>
    <t>"výtlak X1" 499*0,6</t>
  </si>
  <si>
    <t>přípojky</t>
  </si>
  <si>
    <t>"DN 150 v komunikaci" 3*1*150</t>
  </si>
  <si>
    <t>"DN 200 v komunikaci" 3*1*10</t>
  </si>
  <si>
    <t>šachty rozšíření</t>
  </si>
  <si>
    <t>"prefa" 2,75*2,75*2-2,75*1,035*2</t>
  </si>
  <si>
    <t>"plastové" 2,2*2,2*72-2,2*1,035*73</t>
  </si>
  <si>
    <t>uklidňovací šachta</t>
  </si>
  <si>
    <t>2,75*2,75-2,75*1,1</t>
  </si>
  <si>
    <t>čistící šachta</t>
  </si>
  <si>
    <t>3,2*3,3*4</t>
  </si>
  <si>
    <t>6</t>
  </si>
  <si>
    <t>113107242</t>
  </si>
  <si>
    <t>Odstranění podkladu živičného tl 100 mm strojně pl přes 200 m2</t>
  </si>
  <si>
    <t>-1817474562</t>
  </si>
  <si>
    <t>7</t>
  </si>
  <si>
    <t>113154333</t>
  </si>
  <si>
    <t>Frézování živičného krytu tl 50 mm pruh š 2 m pl do 10000 m2 bez překážek v trase</t>
  </si>
  <si>
    <t>-1094662464</t>
  </si>
  <si>
    <t>Frézování živičného podkladu nebo krytu  s naložením na dopravní prostředek plochy přes 1 000 do 10 000 m2 bez překážek v trase pruhu šířky přes 1 m do 2 m, tloušťky vrstvy 50 mm</t>
  </si>
  <si>
    <t>zvyšok komunikacie</t>
  </si>
  <si>
    <t>4650</t>
  </si>
  <si>
    <t>8</t>
  </si>
  <si>
    <t>115,1R</t>
  </si>
  <si>
    <t>Dodávka + montáž čerpací studny ocel. trouba DN 400, vč. pomocných zemních prací</t>
  </si>
  <si>
    <t>ks</t>
  </si>
  <si>
    <t>485775512</t>
  </si>
  <si>
    <t>pozemní voda - dle počtu stok</t>
  </si>
  <si>
    <t>13+1</t>
  </si>
  <si>
    <t>9</t>
  </si>
  <si>
    <t>115101201</t>
  </si>
  <si>
    <t>Čerpání vody na dopravní výšku do 10 m průměrný přítok do 500 l/min</t>
  </si>
  <si>
    <t>hod</t>
  </si>
  <si>
    <t>1986524012</t>
  </si>
  <si>
    <t>Čerpání vody na dopravní výšku do 10 m s uvažovaným průměrným přítokem do 500 l/min</t>
  </si>
  <si>
    <t>povrchové vody</t>
  </si>
  <si>
    <t>90*12</t>
  </si>
  <si>
    <t>10</t>
  </si>
  <si>
    <t>115101301</t>
  </si>
  <si>
    <t>Pohotovost čerpací soupravy pro dopravní výšku do 10 m přítok do 500 l/min</t>
  </si>
  <si>
    <t>den</t>
  </si>
  <si>
    <t>-1787428561</t>
  </si>
  <si>
    <t>Pohotovost záložní čerpací soupravy pro dopravní výšku do 10 m s uvažovaným průměrným přítokem do 500 l/min</t>
  </si>
  <si>
    <t>90</t>
  </si>
  <si>
    <t>11</t>
  </si>
  <si>
    <t>119001401</t>
  </si>
  <si>
    <t>Dočasné zajištění potrubí ocelového nebo litinového DN do 200</t>
  </si>
  <si>
    <t>m</t>
  </si>
  <si>
    <t>1816610179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</si>
  <si>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</si>
  <si>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"Stoka A1" 41*1,035</t>
  </si>
  <si>
    <t>"Stoka A1a" 30*1,035</t>
  </si>
  <si>
    <t>"Stoka A1a1" 3*1,035</t>
  </si>
  <si>
    <t>"Stoka A1a2" 10*1,035</t>
  </si>
  <si>
    <t>"Stoka A1a3" 12*1,035</t>
  </si>
  <si>
    <t>"Stoka A1a3-2" 2*1,035</t>
  </si>
  <si>
    <t>"Stoka A1a4" 1*1,035</t>
  </si>
  <si>
    <t>"Stoka A1a5" 1*1,035</t>
  </si>
  <si>
    <t>"Stoka A1b" 3*1,035</t>
  </si>
  <si>
    <t>"Stoka A1d"7*1,035</t>
  </si>
  <si>
    <t>"Stoka A2b" 7*1,035</t>
  </si>
  <si>
    <t>"výtlak X1" 41*1,1</t>
  </si>
  <si>
    <t>12</t>
  </si>
  <si>
    <t>119001402</t>
  </si>
  <si>
    <t>Dočasné zajištění potrubí ocelového nebo litinového DN do 500</t>
  </si>
  <si>
    <t>-517310868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</si>
  <si>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</si>
  <si>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>"Stoka A1" 1*1,035</t>
  </si>
  <si>
    <t>"Stoka A1a3-1" 1*1,035</t>
  </si>
  <si>
    <t>"Výtlak X1" 2*1,1</t>
  </si>
  <si>
    <t>13</t>
  </si>
  <si>
    <t>119001421</t>
  </si>
  <si>
    <t>Dočasné zajištění kabelů a kabelových tratí ze 3 volně ložených kabelů</t>
  </si>
  <si>
    <t>1622586013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</si>
  <si>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</si>
  <si>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"Stoka A1" 6*1,035</t>
  </si>
  <si>
    <t>"Stoka A1a" 16*1,035</t>
  </si>
  <si>
    <t>"Stoka A1a2" 1*1,035</t>
  </si>
  <si>
    <t>"Stoka A1a3" 1*1,035</t>
  </si>
  <si>
    <t>"Stoka A1a3-1" 3*1,035</t>
  </si>
  <si>
    <t>"Stoka A1a4" 2*1,035</t>
  </si>
  <si>
    <t>"Stoka A1c" 2*1,035</t>
  </si>
  <si>
    <t>"Stoka A1d" 2*1,035</t>
  </si>
  <si>
    <t>"Stoka A2b" 2*1,035</t>
  </si>
  <si>
    <t>"výtlak X1" 10*1,1</t>
  </si>
  <si>
    <t>14</t>
  </si>
  <si>
    <t>120001101</t>
  </si>
  <si>
    <t>Příplatek za ztížení odkopávky nebo prokkopávky v blízkosti inženýrských sítí</t>
  </si>
  <si>
    <t>m3</t>
  </si>
  <si>
    <t>-445331788</t>
  </si>
  <si>
    <t>Příplatek k cenám vykopávek za ztížení vykopávky  v blízkosti inženýrských sítí nebo výbušnin v horninách jakékoliv třídy</t>
  </si>
  <si>
    <t>(166,195+4,27+49,295)*2*2,5</t>
  </si>
  <si>
    <t>121101101</t>
  </si>
  <si>
    <t>Sejmutí ornice s přemístěním na vzdálenost do 50 m</t>
  </si>
  <si>
    <t>-1558585755</t>
  </si>
  <si>
    <t>Sejmutí ornice nebo lesní půdy  s vodorovným přemístěním na hromady v místě upotřebení nebo na dočasné či trvalé skládky se složením, na vzdálenost do 50 m</t>
  </si>
  <si>
    <t>přípojky 4m/1ks, tl.150mm</t>
  </si>
  <si>
    <t>"DN 150" 150*4 *1*0,15</t>
  </si>
  <si>
    <t>"DN 200" 10*4*1*0,15</t>
  </si>
  <si>
    <t>16</t>
  </si>
  <si>
    <t>131201201</t>
  </si>
  <si>
    <t>Hloubení jam zapažených v hornině tř. 3 objemu do 100 m3</t>
  </si>
  <si>
    <t>-2110346881</t>
  </si>
  <si>
    <t>Hloubení zapažených jam a zářezů  s urovnáním dna do předepsaného profilu a spádu v hornině tř. 3 do 100 m3</t>
  </si>
  <si>
    <t>Poznámka k položce:_x000D_
viz TZ př.č. D.1.1 a v.č. D.1.2 až 12, D.4.1 až 14, C.2 až C.7_x000D_
hor. tř. III. 80%, hor. tř. IV. 20%</t>
  </si>
  <si>
    <t>čistící šachty</t>
  </si>
  <si>
    <t>3,2*3,3*(2,65-0,5)*3</t>
  </si>
  <si>
    <t>3,2*3,3*(3,3-0,5)</t>
  </si>
  <si>
    <t>Mezisoučet</t>
  </si>
  <si>
    <t>97,68*0,8</t>
  </si>
  <si>
    <t>17</t>
  </si>
  <si>
    <t>131201209</t>
  </si>
  <si>
    <t>Příplatek za lepivost u hloubení jam zapažených v hornině tř. 3</t>
  </si>
  <si>
    <t>-814062019</t>
  </si>
  <si>
    <t>Hloubení zapažených jam a zářezů  s urovnáním dna do předepsaného profilu a spádu Příplatek k cenám za lepivost horniny tř. 3</t>
  </si>
  <si>
    <t>78,144*0,3</t>
  </si>
  <si>
    <t>18</t>
  </si>
  <si>
    <t>131301201</t>
  </si>
  <si>
    <t>Hloubení jam zapažených v hornině tř. 4 objemu do 100 m3</t>
  </si>
  <si>
    <t>-397355932</t>
  </si>
  <si>
    <t>Hloubení zapažených jam a zářezů  s urovnáním dna do předepsaného profilu a spádu v hornině tř. 4 do 100 m3</t>
  </si>
  <si>
    <t>celkový výkop jam viz viz výkop jam v hor III</t>
  </si>
  <si>
    <t>97,68*0,2</t>
  </si>
  <si>
    <t>19</t>
  </si>
  <si>
    <t>131301209</t>
  </si>
  <si>
    <t>Příplatek za lepivost u hloubení jam zapažených v hornině tř. 4</t>
  </si>
  <si>
    <t>-274710235</t>
  </si>
  <si>
    <t>Hloubení zapažených jam a zářezů  s urovnáním dna do předepsaného profilu a spádu Příplatek k cenám za lepivost horniny tř. 4</t>
  </si>
  <si>
    <t>19,536*0,3</t>
  </si>
  <si>
    <t>132201204</t>
  </si>
  <si>
    <t>Hloubení rýh š do 2000 mm v hornině tř. 3 objemu přes 5000 m3</t>
  </si>
  <si>
    <t>-444640665</t>
  </si>
  <si>
    <t>Hloubení zapažených i nezapažených rýh šířky přes 600 do 2 000 mm  s urovnáním dna do předepsaného profilu a spádu v hornině tř. 3 přes 5 000 m3</t>
  </si>
  <si>
    <t>"Stoka A1" 447,1*1,035*(2,6-0,5)</t>
  </si>
  <si>
    <t>"Stoka A1a" 489,9*1,035*(2,6-0,5)</t>
  </si>
  <si>
    <t>"Stoka A1a1" 35*1,035*(2,3-0,5)</t>
  </si>
  <si>
    <t>"Stoka A1a2" 181,6*1,035*(2,3-0,5)</t>
  </si>
  <si>
    <t>"Stoka A1a3" (100,2+43)*1,035*(2,6-0,5)</t>
  </si>
  <si>
    <t>"Stoka A1a3-1" 21,8*1,035*(2,3-0,5)</t>
  </si>
  <si>
    <t>"Stoka A1a3-2" 40,5*1,035*(2,3-0,5)</t>
  </si>
  <si>
    <t>"Stoka A1a4" 122,1*1,035*(2,6-0,5)</t>
  </si>
  <si>
    <t>"Stoka A1a5" 65*1,035*(2,3-0,5)</t>
  </si>
  <si>
    <t>"Stoka A1b" 57,7*1,035*(2,2-0,5)</t>
  </si>
  <si>
    <t>"Stoka A1c" 10,5*1,035*(2-0,5)</t>
  </si>
  <si>
    <t>"Stoka A1d" 66*1,035*(2,1-0,5)</t>
  </si>
  <si>
    <t>"Stoka A2b" 157,5*1,035*(2,1-0,5)</t>
  </si>
  <si>
    <t>"výtlak X1" 499*1,1*(2,2-0,5)</t>
  </si>
  <si>
    <t>"DN 150 v zeleni" 4*1*(1,6-0,15)*150</t>
  </si>
  <si>
    <t>"DN 200 v zeleni" 4*1*(1,6-0,15)*10</t>
  </si>
  <si>
    <t>"DN 150 v komunikaci" 3*1*(1,6-0,5)*150</t>
  </si>
  <si>
    <t>"DN 200 v komunikaci" 3*1*(1,6-0,5)*10</t>
  </si>
  <si>
    <t>"prefa" 2,75*2,75*(2,7-0,5)*2-2,75*1,035*(2,7-0,5)*2</t>
  </si>
  <si>
    <t>"plastové" 2,2*2,2*(2,6-0,5)*73-2,2*1,035*(2,6-0,5)*73</t>
  </si>
  <si>
    <t>2,75*2,75*(2,6-0,5)-2,75*1,1*(2,6-0,5)</t>
  </si>
  <si>
    <t>6554,144*0,8</t>
  </si>
  <si>
    <t>21</t>
  </si>
  <si>
    <t>132201209</t>
  </si>
  <si>
    <t>Příplatek za lepivost k hloubení rýh š do 2000 mm v hornině tř. 3</t>
  </si>
  <si>
    <t>1695980141</t>
  </si>
  <si>
    <t>Hloubení zapažených i nezapažených rýh šířky přes 600 do 2 000 mm  s urovnáním dna do předepsaného profilu a spádu v hornině tř. 3 Příplatek k cenám za lepivost horniny tř. 3</t>
  </si>
  <si>
    <t>5243,315*0,3</t>
  </si>
  <si>
    <t>22</t>
  </si>
  <si>
    <t>132301204</t>
  </si>
  <si>
    <t>Hloubení rýh š do 2000 mm v hornině tř. 4 objemu přes 5000 m3</t>
  </si>
  <si>
    <t>-853643393</t>
  </si>
  <si>
    <t>Hloubení zapažených i nezapažených rýh šířky přes 600 do 2 000 mm  s urovnáním dna do předepsaného profilu a spádu v hornině tř. 4 přes 5 000 m3</t>
  </si>
  <si>
    <t>celkový výkop viz hlobení rých v hor. III</t>
  </si>
  <si>
    <t>6554,144*0,2</t>
  </si>
  <si>
    <t>23</t>
  </si>
  <si>
    <t>132301209</t>
  </si>
  <si>
    <t>Příplatek za lepivost k hloubení rýh š do 2000 mm v hornině tř. 4</t>
  </si>
  <si>
    <t>1009068296</t>
  </si>
  <si>
    <t>Hloubení zapažených i nezapažených rýh šířky přes 600 do 2 000 mm  s urovnáním dna do předepsaného profilu a spádu v hornině tř. 4 Příplatek k cenám za lepivost horniny tř. 4</t>
  </si>
  <si>
    <t>1310,829*0,3</t>
  </si>
  <si>
    <t>24</t>
  </si>
  <si>
    <t>151811132</t>
  </si>
  <si>
    <t>Osazení pažicího boxu hl výkopu do 4 m š do 2,5 m</t>
  </si>
  <si>
    <t>637412369</t>
  </si>
  <si>
    <t>Zřízení pažicích boxů pro pažení a rozepření stěn rýh podzemního vedení hloubka výkopu do 4 m, šířka přes 1,2 do 2,5 m</t>
  </si>
  <si>
    <t xml:space="preserve">Poznámka k položce:_x000D_
viz TZ př.č. D.1.1 a v.č. D.1.2 až 12, D.4.1 až 14, C.2 až C.7_x000D_
</t>
  </si>
  <si>
    <t>stoky</t>
  </si>
  <si>
    <t>"Stoka A1" 447,1*2,6*2</t>
  </si>
  <si>
    <t>"Stoka A1a" 489,9*2,6*2</t>
  </si>
  <si>
    <t>"Stoka A1a1" 35*2,3*2</t>
  </si>
  <si>
    <t>"Stoka A1a2" 181,6*2,3*2</t>
  </si>
  <si>
    <t>"Stoka A1a3" (100,2+43)*2,6*2</t>
  </si>
  <si>
    <t>"Stoka A1a3-1" 21,8*2,3*2</t>
  </si>
  <si>
    <t>"Stoka A1a3-2" 40,5*2,3*2</t>
  </si>
  <si>
    <t>"Stoka A1a4" 122,1*2,6*2</t>
  </si>
  <si>
    <t>"Stoka A1a5" 65*2,3*2</t>
  </si>
  <si>
    <t>"Stoka A1b" 57,7*2,2*2</t>
  </si>
  <si>
    <t>"Stoka A1c" 10,5*2*2</t>
  </si>
  <si>
    <t>"Stoka A1d" 66*2,1*2</t>
  </si>
  <si>
    <t>"Stoka A2b" 157,5*2,1*2</t>
  </si>
  <si>
    <t>"výtlak X1" 499*2,2*2</t>
  </si>
  <si>
    <t>"DN 150" 150*7*1,6*2</t>
  </si>
  <si>
    <t>"DN 200" 10*7*1,6*2</t>
  </si>
  <si>
    <t>25</t>
  </si>
  <si>
    <t>151811232</t>
  </si>
  <si>
    <t>Odstranění pažicího boxu hl výkopu do 4 m š do 2,5 m</t>
  </si>
  <si>
    <t>-2028777652</t>
  </si>
  <si>
    <t>Odstranění pažicích boxů pro pažení a rozepření stěn rýh podzemního vedení hloubka výkopu do 4 m, šířka přes 1,2 do 2,5 m</t>
  </si>
  <si>
    <t>26</t>
  </si>
  <si>
    <t>153191111</t>
  </si>
  <si>
    <t xml:space="preserve">Zřízení atypického pažení výkopu ocelovým ohlubňovým rámem </t>
  </si>
  <si>
    <t>1949722980</t>
  </si>
  <si>
    <t>Zřízení atypického pažení výkopu svařovaným ocelovým ohlubňovým rámem se štětovnicemi plochy výkopu do 30 m2</t>
  </si>
  <si>
    <t>čisticí šachty</t>
  </si>
  <si>
    <t>"ČŠ 1, ČŠ 2, ČŠ 4" 2*(3,2+3,3)*2,65*3</t>
  </si>
  <si>
    <t>"ČŠ 3" 2*(3,2+3,3)*3,3</t>
  </si>
  <si>
    <t>27</t>
  </si>
  <si>
    <t>153191221</t>
  </si>
  <si>
    <t xml:space="preserve">Odstranění atypického pažení výkopu ocelovým ohlubňovým rámem </t>
  </si>
  <si>
    <t>-1095789</t>
  </si>
  <si>
    <t>Odstranění atypického pažení výkopu svařovaným ocelovým ohlubňovým rámem se štětovnicemi plochy výkopu do 30 m2</t>
  </si>
  <si>
    <t>28</t>
  </si>
  <si>
    <t>161101102</t>
  </si>
  <si>
    <t>Svislé přemístění výkopku z horniny tř. 1 až 4 hl výkopu do 4 m</t>
  </si>
  <si>
    <t>1796128428</t>
  </si>
  <si>
    <t>Svislé přemístění výkopku  bez naložení do dopravní nádoby avšak s vyprázdněním dopravní nádoby na hromadu nebo do dopravního prostředku z horniny tř. 1 až 4, při hloubce výkopu přes 2,5 do 4 m</t>
  </si>
  <si>
    <t>výkop jam</t>
  </si>
  <si>
    <t>(78,144+19,536)*0,55</t>
  </si>
  <si>
    <t>výkop rýh</t>
  </si>
  <si>
    <t>(5243,315+1310,829)*0,55</t>
  </si>
  <si>
    <t>29</t>
  </si>
  <si>
    <t>162301101</t>
  </si>
  <si>
    <t>Vodorovné přemístění do 500 m výkopku/sypaniny z horniny tř. 1 až 4 - na mezideponii</t>
  </si>
  <si>
    <t>689441760</t>
  </si>
  <si>
    <t>Vodorovné přemístění výkopku nebo sypaniny po suchu  na obvyklém dopravním prostředku, bez naložení výkopku, avšak se složením bez rozhrnutí z horniny tř. 1 až 4 na vzdálenost přes 50 do 500 m</t>
  </si>
  <si>
    <t>78,144+19,536</t>
  </si>
  <si>
    <t>5243,315+1310,829</t>
  </si>
  <si>
    <t>30</t>
  </si>
  <si>
    <t>162301101,1</t>
  </si>
  <si>
    <t>Vodorovné přemístění do 500 m výkopku/sypaniny z horniny tř. 1 až 4 - zpět na stavbu</t>
  </si>
  <si>
    <t>1854981643</t>
  </si>
  <si>
    <t>31</t>
  </si>
  <si>
    <t>162701105</t>
  </si>
  <si>
    <t>Vodorovné přemístění do 10000 m výkopku/sypaniny z horniny tř. 1 až 4 - na trvalou skládku</t>
  </si>
  <si>
    <t>404044403</t>
  </si>
  <si>
    <t>Vodorovné přemístění výkopku nebo sypaniny po suchu  na obvyklém dopravním prostředku, bez naložení výkopku, avšak se složením bez rozhrnutí z horniny tř. 1 až 4 na vzdálenost přes 9 000 do 10 000 m</t>
  </si>
  <si>
    <t>celkový výkop</t>
  </si>
  <si>
    <t>6651,824</t>
  </si>
  <si>
    <t>zpětný zásyp vhodnou zeminou</t>
  </si>
  <si>
    <t>-4184,399</t>
  </si>
  <si>
    <t>"zásyp novým materiálem" 2309,789/1,84</t>
  </si>
  <si>
    <t>32</t>
  </si>
  <si>
    <t>167101102</t>
  </si>
  <si>
    <t>Nakládání výkopku z hornin tř. 1 až 4 přes 100 m3 - zpět na stavbu</t>
  </si>
  <si>
    <t>-889694271</t>
  </si>
  <si>
    <t>Nakládání, skládání a překládání neulehlého výkopku nebo sypaniny  nakládání, množství přes 100 m3, z hornin tř. 1 až 4</t>
  </si>
  <si>
    <t>zásyp</t>
  </si>
  <si>
    <t>4184,399</t>
  </si>
  <si>
    <t>nový zásypový materiál</t>
  </si>
  <si>
    <t>-2309,789/1,84</t>
  </si>
  <si>
    <t>33</t>
  </si>
  <si>
    <t>167101102,1</t>
  </si>
  <si>
    <t>Nakládání výkopku z hornin tř. 1 až 4 přes 100 m3 - na trvalou skládku</t>
  </si>
  <si>
    <t>2131732394</t>
  </si>
  <si>
    <t>34</t>
  </si>
  <si>
    <t>171201201</t>
  </si>
  <si>
    <t>Uložení sypaniny na skládky</t>
  </si>
  <si>
    <t>-1803571166</t>
  </si>
  <si>
    <t>Uložení sypaniny  na skládky</t>
  </si>
  <si>
    <t>35</t>
  </si>
  <si>
    <t>171201211</t>
  </si>
  <si>
    <t>Poplatek za uložení stavebního odpadu - zeminy a kameniva na skládce</t>
  </si>
  <si>
    <t>t</t>
  </si>
  <si>
    <t>-956969922</t>
  </si>
  <si>
    <t>Poplatek za uložení stavebního odpadu na skládce (skládkovné) zeminy a kameniva zatříděného do Katalogu odpadů pod kódem 170 504</t>
  </si>
  <si>
    <t>3722,745*1,8 'Přepočtené koeficientem množství</t>
  </si>
  <si>
    <t>36</t>
  </si>
  <si>
    <t>174101101</t>
  </si>
  <si>
    <t>Zásyp jam, šachet rýh nebo kolem objektů sypaninou se zhutněním</t>
  </si>
  <si>
    <t>581374119</t>
  </si>
  <si>
    <t>Zásyp sypaninou z jakékoliv horniny  s uložením výkopku ve vrstvách se zhutněním jam, šachet, rýh nebo kolem objektů v těchto vykopávkách</t>
  </si>
  <si>
    <t>výkop</t>
  </si>
  <si>
    <t>78,144+19,536+5243,315+1310,829</t>
  </si>
  <si>
    <t>lóže</t>
  </si>
  <si>
    <t>-377,635</t>
  </si>
  <si>
    <t>obsyp</t>
  </si>
  <si>
    <t>-1866,627</t>
  </si>
  <si>
    <t>podkladní desky</t>
  </si>
  <si>
    <t>-1,61</t>
  </si>
  <si>
    <t xml:space="preserve">OP šachet </t>
  </si>
  <si>
    <t>"prefa" -3,14*0,62*0,62*2,7*2</t>
  </si>
  <si>
    <t>"plastové" -3,14*0,55*0,55*2,6*73</t>
  </si>
  <si>
    <t>OP uklidňovací šachta</t>
  </si>
  <si>
    <t>-3,14*0,62*0,62*2,3</t>
  </si>
  <si>
    <t>OP čistící šachty</t>
  </si>
  <si>
    <t>-1,8*1,7*2,45*3</t>
  </si>
  <si>
    <t>-1,8*1,7*3,1*1</t>
  </si>
  <si>
    <t>37</t>
  </si>
  <si>
    <t>M</t>
  </si>
  <si>
    <t>58344199</t>
  </si>
  <si>
    <t>štěrkodrť frakce 0-63 (popř. recyklát, štěrkopísek)</t>
  </si>
  <si>
    <t>-782837310</t>
  </si>
  <si>
    <t>štěrkodrť frakce 0-63</t>
  </si>
  <si>
    <t>uvažováno 30% ze zásypu nového materiálu</t>
  </si>
  <si>
    <t>4184,399*0,3</t>
  </si>
  <si>
    <t>1255,32*1,84 'Přepočtené koeficientem množství</t>
  </si>
  <si>
    <t>38</t>
  </si>
  <si>
    <t>175111101</t>
  </si>
  <si>
    <t>Obsypání potrubí ručně sypaninou bez prohození sítem, uloženou do 3 m</t>
  </si>
  <si>
    <t>-1178836996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</si>
  <si>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</si>
  <si>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"Stoka A1" 447,1*1,035*0,6</t>
  </si>
  <si>
    <t>"Stoka A1a" 489,9*1,035*0,6</t>
  </si>
  <si>
    <t>"Stoka A1a1" 35*1,035*0,55</t>
  </si>
  <si>
    <t>"Stoka A1a2" 181,6*1,035*0,6</t>
  </si>
  <si>
    <t>"Stoka A1a3" 100,2*1,035*0,6</t>
  </si>
  <si>
    <t>"Stoka A1a3" 43*1,035*0,55</t>
  </si>
  <si>
    <t>"Stoka A1a3-1" 21,8*1,035*0,55</t>
  </si>
  <si>
    <t>"Stoka A1a3-2" 40,5*1,035*0,55</t>
  </si>
  <si>
    <t>"Stoka A1a4" 122,1*1,035*0,6</t>
  </si>
  <si>
    <t>"Stoka A1a5" 65*1,035*0,6</t>
  </si>
  <si>
    <t>"Stoka A1b" 57,7*1,035*0,6</t>
  </si>
  <si>
    <t>"Stoka A1c" 10,5*1,035*0,6</t>
  </si>
  <si>
    <t>"Stoka A1d" 66*1,035*0,6</t>
  </si>
  <si>
    <t>"Stoka A2b" 157,5*1,035*0,6</t>
  </si>
  <si>
    <t>"výtlak X1" 499*1,1*0,41</t>
  </si>
  <si>
    <t>"DN 150" 150*7*1*0,45</t>
  </si>
  <si>
    <t>"DN 200" 10*7*1*0,5</t>
  </si>
  <si>
    <t>39</t>
  </si>
  <si>
    <t>58337331</t>
  </si>
  <si>
    <t>štěrkopísek frakce 0/30</t>
  </si>
  <si>
    <t>-1656995857</t>
  </si>
  <si>
    <t>1866,627*1,84 'Přepočtené koeficientem množství</t>
  </si>
  <si>
    <t>40</t>
  </si>
  <si>
    <t>181,2-R</t>
  </si>
  <si>
    <t>Zatravnění a ohumusování, vč. zálivky vodou a dodávky materiálů</t>
  </si>
  <si>
    <t>-289271507</t>
  </si>
  <si>
    <t>41</t>
  </si>
  <si>
    <t>181301102</t>
  </si>
  <si>
    <t>Rozprostření ornice tl vrstvy do 150 mm pl do 500 m2 v rovině nebo ve svahu do 1:5</t>
  </si>
  <si>
    <t>2133932760</t>
  </si>
  <si>
    <t>Rozprostření a urovnání ornice v rovině nebo ve svahu sklonu do 1:5 při souvislé ploše do 500 m2, tl. vrstvy přes 100 do 150 mm</t>
  </si>
  <si>
    <t>"DN 150" 150*4 *1</t>
  </si>
  <si>
    <t>"DN 200" 10*4*1</t>
  </si>
  <si>
    <t>Zakládání</t>
  </si>
  <si>
    <t>42</t>
  </si>
  <si>
    <t>212752212</t>
  </si>
  <si>
    <t>Trativod z drenážních trubek plastových flexibilních D do 100 mm včetně lože otevřený výkop</t>
  </si>
  <si>
    <t>-1688295812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</si>
  <si>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</si>
  <si>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140,3+1698,6+499</t>
  </si>
  <si>
    <t>43</t>
  </si>
  <si>
    <t>215901101</t>
  </si>
  <si>
    <t>Zhutnění podloží z hornin soudržných do 92% PS nebo nesoudržných sypkých I(d) do 0,8</t>
  </si>
  <si>
    <t>6664656</t>
  </si>
  <si>
    <t>Zhutnění podloží pod násypy z rostlé horniny tř. 1 až 4  z hornin soudružných do 92 % PS a nesoudržných sypkých relativní ulehlosti I(d) do 0,8</t>
  </si>
  <si>
    <t>"Stoky" (140,3+1698,6)*1,035</t>
  </si>
  <si>
    <t>"výtlak" 499*1,1</t>
  </si>
  <si>
    <t>"přípoky" (150+10)*7*1</t>
  </si>
  <si>
    <t>Svislé a kompletní konstrukce</t>
  </si>
  <si>
    <t>44</t>
  </si>
  <si>
    <t>380316122</t>
  </si>
  <si>
    <t>Kompletní konstrukce z betonu se zvýšenými nároky na prostředí tř. C 25/30 XC2, XA2 tl do 300 mm</t>
  </si>
  <si>
    <t>-523919708</t>
  </si>
  <si>
    <t>Kompletní konstrukce čistíren odpadních vod, nádrží, vodojemů, kanálů z betonu prostého  se zvýšenými nároky na prostředí tř. C 25/30, tl. přes 150 do 300 mm</t>
  </si>
  <si>
    <t>ČŠ 1, ČŠ 2, ČŠ 4</t>
  </si>
  <si>
    <t>(1,6*1,5*2,05)*3</t>
  </si>
  <si>
    <t>-(1,2*1,1*1,6)*3</t>
  </si>
  <si>
    <t>-(0,7*0,7*0,2)*3</t>
  </si>
  <si>
    <t>"komínky" (1,1*1,1*0,4)*3</t>
  </si>
  <si>
    <t>-(0,7*0,7*0,4)*3</t>
  </si>
  <si>
    <t>ČŠ 3</t>
  </si>
  <si>
    <t>1,6*1,5*2,7</t>
  </si>
  <si>
    <t>-1,2*1,1*2,25</t>
  </si>
  <si>
    <t>-0,7*0,7*0,2</t>
  </si>
  <si>
    <t>"komínek" 1,1*1,1*0,4</t>
  </si>
  <si>
    <t>-0,7*0,7*0,4</t>
  </si>
  <si>
    <t>45</t>
  </si>
  <si>
    <t>380356231</t>
  </si>
  <si>
    <t>Bednění kompletních konstrukcí ČOV, nádrží nebo vodojemů neomítaných ploch rovinných zřízení</t>
  </si>
  <si>
    <t>-2142600264</t>
  </si>
  <si>
    <t>Bednění kompletních konstrukcí čistíren odpadních vod, nádrží, vodojemů, kanálů  konstrukcí neomítaných z betonu prostého nebo železového ploch rovinných zřízení</t>
  </si>
  <si>
    <t>2*(1,6+1,5)*2,05*3</t>
  </si>
  <si>
    <t>2*(1,2+1,1)*1,6*3</t>
  </si>
  <si>
    <t>"komínky" 2*(1,1+1,1)*0,4*3</t>
  </si>
  <si>
    <t>2*(0,7+0,7)*0,4*3</t>
  </si>
  <si>
    <t>2*(1,6+1,5)*2,7</t>
  </si>
  <si>
    <t>2*(1,2+1,1)*2,25</t>
  </si>
  <si>
    <t>"komínek" 2*(1,1+1,1)*0,4</t>
  </si>
  <si>
    <t>2*(0,7+0,7)*0,4</t>
  </si>
  <si>
    <t>"stropy" 1,2*1,1*4-0,7*0,7*4</t>
  </si>
  <si>
    <t>2*(0,7+0,7)*0,2*4</t>
  </si>
  <si>
    <t>46</t>
  </si>
  <si>
    <t>380356232</t>
  </si>
  <si>
    <t>Bednění kompletních konstrukcí ČOV, nádrží nebo vodojemů neomítaných ploch rovinných odstranění</t>
  </si>
  <si>
    <t>626289899</t>
  </si>
  <si>
    <t>Bednění kompletních konstrukcí čistíren odpadních vod, nádrží, vodojemů, kanálů  konstrukcí neomítaných z betonu prostého nebo železového ploch rovinných odstranění</t>
  </si>
  <si>
    <t>47</t>
  </si>
  <si>
    <t>411354313</t>
  </si>
  <si>
    <t>Zřízení podpěrné konstrukce stropů výšky do 4 m tl do 25 cm</t>
  </si>
  <si>
    <t>1667663649</t>
  </si>
  <si>
    <t>Podpěrná konstrukce stropů - desek, kleneb a skořepin výška podepření do 4 m tloušťka stropu přes 15 do 25 cm zřízení</t>
  </si>
  <si>
    <t>1,2*1,1*4</t>
  </si>
  <si>
    <t>48</t>
  </si>
  <si>
    <t>411354314</t>
  </si>
  <si>
    <t>Odstranění podpěrné konstrukce stropů výšky do 4 m tl do 25 cm</t>
  </si>
  <si>
    <t>1498682989</t>
  </si>
  <si>
    <t>Podpěrná konstrukce stropů - desek, kleneb a skořepin výška podepření do 4 m tloušťka stropu přes 15 do 25 cm odstranění</t>
  </si>
  <si>
    <t>49</t>
  </si>
  <si>
    <t>380361011</t>
  </si>
  <si>
    <t>Výztuž kompletních konstrukcí ČOV, nádrží nebo vodojemů ze svařovaných sítí KARI</t>
  </si>
  <si>
    <t>-2065760360</t>
  </si>
  <si>
    <t>Výztuž kompletních konstrukcí čistíren odpadních vod, nádrží, vodojemů, kanálů  ze svařovaných sítí z drátů typu KARI</t>
  </si>
  <si>
    <t>2*(1,6+1,5)*2,35*6,5/1000*3</t>
  </si>
  <si>
    <t>1,6*1,5*6,5/1000*2*3</t>
  </si>
  <si>
    <t>2*(1,6+1,5)*3,1*6,5/1000</t>
  </si>
  <si>
    <t>1,6*1,5*6,5/1000*2</t>
  </si>
  <si>
    <t>Vodorovné konstrukce</t>
  </si>
  <si>
    <t>50</t>
  </si>
  <si>
    <t>451573111</t>
  </si>
  <si>
    <t>Lože pod potrubí otevřený výkop z písku nebo štěrkopísku</t>
  </si>
  <si>
    <t>-2106166596</t>
  </si>
  <si>
    <t>Lože pod potrubí, stoky a drobné objekty v otevřeném výkopu z písku a štěrkopísku do 63 mm</t>
  </si>
  <si>
    <t>"Stoka A1" 447,1*1,035*0,1</t>
  </si>
  <si>
    <t>"Stoka A1a" 489,9*1,035*0,1</t>
  </si>
  <si>
    <t>"Stoka A1a1" 35*1,035*0,1</t>
  </si>
  <si>
    <t>"Stoka A1a2" 181,6*1,035*0,1</t>
  </si>
  <si>
    <t>"Stoka A1a3" (100,2+43)*1,035*0,1</t>
  </si>
  <si>
    <t>"Stoka A1a3-1" 21,8*1,035*0,1</t>
  </si>
  <si>
    <t>"Stoka A1a3-2" 40,5*1,035*0,1</t>
  </si>
  <si>
    <t>"Stoka A1a4" 122,1*1,035*0,1</t>
  </si>
  <si>
    <t>"Stoka A1a5" 65*1,035*0,1</t>
  </si>
  <si>
    <t>"Stoka A1b" 57,7*1,035*0,1</t>
  </si>
  <si>
    <t>"Stoka A1c" 10,5*1,035*0,1</t>
  </si>
  <si>
    <t>"Stoka A1d" 66*1,035*0,1</t>
  </si>
  <si>
    <t>"Stoka A2b" 157,5*1,035*0,1</t>
  </si>
  <si>
    <t>"výtlak X1" 499*1,1*0,1</t>
  </si>
  <si>
    <t>"DN 150" 150*7*1*0,1</t>
  </si>
  <si>
    <t>"DN 200" 10*7*1*0,1</t>
  </si>
  <si>
    <t>šachty</t>
  </si>
  <si>
    <t>"prefa" 2,75*2,75*0,15*2</t>
  </si>
  <si>
    <t>"plastové" 3,14*0,75*0,75*0,1*73</t>
  </si>
  <si>
    <t>(3,2*3,3*0,1)*4</t>
  </si>
  <si>
    <t>2,75*2,75*0,15</t>
  </si>
  <si>
    <t>51</t>
  </si>
  <si>
    <t>452112111</t>
  </si>
  <si>
    <t>Osazení betonových prstenců nebo rámů v do 100 mm</t>
  </si>
  <si>
    <t>kus</t>
  </si>
  <si>
    <t>-867778809</t>
  </si>
  <si>
    <t>Osazení betonových dílců prstenců nebo rámů pod poklopy a mříže, výšky do 100 mm</t>
  </si>
  <si>
    <t>prefa</t>
  </si>
  <si>
    <t>52</t>
  </si>
  <si>
    <t>59224174</t>
  </si>
  <si>
    <t>prstenec betonový vyrovnávací 62,5x4x12 cm</t>
  </si>
  <si>
    <t>-1779292538</t>
  </si>
  <si>
    <t>53</t>
  </si>
  <si>
    <t>59224177</t>
  </si>
  <si>
    <t>prstenec betonový vyrovnávací 62,5x10x12 cm</t>
  </si>
  <si>
    <t>527796857</t>
  </si>
  <si>
    <t>54</t>
  </si>
  <si>
    <t>452311131</t>
  </si>
  <si>
    <t>Podkladní desky z betonu prostého tř. C 12/15 otevřený výkop</t>
  </si>
  <si>
    <t>387598407</t>
  </si>
  <si>
    <t>Podkladní a zajišťovací konstrukce z betonu prostého v otevřeném výkopu desky pod potrubí, stoky a drobné objekty z betonu tř. C 12/15</t>
  </si>
  <si>
    <t>"prefa" 3,14*0,75*0,75*0,1*2</t>
  </si>
  <si>
    <t>(1,8*1,5*0,1)*4</t>
  </si>
  <si>
    <t>3,14*0,75*0,75*0,1</t>
  </si>
  <si>
    <t>Komunikace pozemní</t>
  </si>
  <si>
    <t>55</t>
  </si>
  <si>
    <t>564742111</t>
  </si>
  <si>
    <t>Podklad z vibrovaného štěrku VŠ tl 120 mm fr 0-32mm - dočasná úprava vozovky a chodníku</t>
  </si>
  <si>
    <t>1730266121</t>
  </si>
  <si>
    <t>Podklad nebo kryt z vibrovaného štěrku VŠ  s rozprostřením, vlhčením a zhutněním, po zhutnění tl. 120 mm</t>
  </si>
  <si>
    <t xml:space="preserve">stoky </t>
  </si>
  <si>
    <t>56</t>
  </si>
  <si>
    <t>564752114</t>
  </si>
  <si>
    <t>Podklad z vibrovaného štěrku VŠ tl 180 mm 0-63mm</t>
  </si>
  <si>
    <t>-336279310</t>
  </si>
  <si>
    <t>Podklad nebo kryt z vibrovaného štěrku VŠ  s rozprostřením, vlhčením a zhutněním, po zhutnění tl. 180 mm</t>
  </si>
  <si>
    <t>2920,1</t>
  </si>
  <si>
    <t>57</t>
  </si>
  <si>
    <t>577165132</t>
  </si>
  <si>
    <t>Asfaltový beton vrstva ložní ACL 16 (ABH) tl 70 mm š do 3 m z modifikovaného asfaltu - dočasná úprava vozovky</t>
  </si>
  <si>
    <t>1273120499</t>
  </si>
  <si>
    <t>Asfaltový beton vrstva ložní ACL 16 (ABH)  s rozprostřením a zhutněním z modifikovaného asfaltu v pruhu šířky do 3 m, po zhutnění tl. 70 mm</t>
  </si>
  <si>
    <t>58</t>
  </si>
  <si>
    <t>565166111</t>
  </si>
  <si>
    <t>Asfaltový beton vrstva podkladní ACP 22 tl 80 mm š do 3 m</t>
  </si>
  <si>
    <t>25618544</t>
  </si>
  <si>
    <t>Asfaltový beton vrstva podkladní ACP 22 (obalované kamenivo hrubozrnné - OKH)  s rozprostřením a zhutněním v pruhu šířky do 3 m, po zhutnění tl. 80 mm</t>
  </si>
  <si>
    <t>59</t>
  </si>
  <si>
    <t>573211109</t>
  </si>
  <si>
    <t>Postřik živičný spojovací z asfaltu v množství 0,50 kg/m2</t>
  </si>
  <si>
    <t>1840116692</t>
  </si>
  <si>
    <t>Postřik spojovací PS bez posypu kamenivem z asfaltu silničního, v množství 0,50 kg/m2</t>
  </si>
  <si>
    <t>60</t>
  </si>
  <si>
    <t>577144131R</t>
  </si>
  <si>
    <t>Asfaltový obalované kamenivo s přidaným recyklátem ACO11</t>
  </si>
  <si>
    <t>-1788149487</t>
  </si>
  <si>
    <t>61</t>
  </si>
  <si>
    <t>564261111</t>
  </si>
  <si>
    <t>Podklad nebo podsyp ze štěrkopísku ŠP tl 200 mm - obnova městských komunikací a chodníku</t>
  </si>
  <si>
    <t>-1294603069</t>
  </si>
  <si>
    <t>Podklad nebo podsyp ze štěrkopísku ŠP  s rozprostřením, vlhčením a zhutněním, po zhutnění tl. 200 mm</t>
  </si>
  <si>
    <t>62</t>
  </si>
  <si>
    <t>564851114</t>
  </si>
  <si>
    <t>Podklad ze štěrkodrtě ŠD tl 180 mm</t>
  </si>
  <si>
    <t>1961792552</t>
  </si>
  <si>
    <t>Podklad ze štěrkodrti ŠD  s rozprostřením a zhutněním, po zhutnění tl. 180 mm</t>
  </si>
  <si>
    <t>63</t>
  </si>
  <si>
    <t>573191111</t>
  </si>
  <si>
    <t>Postřik infiltrační kationaktivní emulzí v množství 0,7 kg/m2</t>
  </si>
  <si>
    <t>-987891659</t>
  </si>
  <si>
    <t>64</t>
  </si>
  <si>
    <t>565155111</t>
  </si>
  <si>
    <t xml:space="preserve">Asfaltový beton vrstva podkladní ACP 16 tl 70 mm š do 3 m </t>
  </si>
  <si>
    <t>1670357313</t>
  </si>
  <si>
    <t>Asfaltový beton vrstva podkladní ACP 16  s rozprostřením a zhutněním v pruhu šířky do 3 m, po zhutnění tl. 70 mm</t>
  </si>
  <si>
    <t>65</t>
  </si>
  <si>
    <t>577145132</t>
  </si>
  <si>
    <t>Asfaltový beton vrstva ložní ACL 16 tl 50 mm š do 3 m z modifikovaného asfaltu</t>
  </si>
  <si>
    <t>1402475529</t>
  </si>
  <si>
    <t>Asfaltový beton vrstva ložní ACL 16  s rozprostřením a zhutněním z modifikovaného asfaltu v pruhu šířky do 3 m, po zhutnění tl. 50 mm</t>
  </si>
  <si>
    <t>66</t>
  </si>
  <si>
    <t>573211109,1</t>
  </si>
  <si>
    <t>-2112073289</t>
  </si>
  <si>
    <t>67</t>
  </si>
  <si>
    <t>577144131</t>
  </si>
  <si>
    <t>Asfaltový beton vrstva obrusná ACO 11 tř. I tl 50 mm š do 3 m z modifikovaného asfaltu - obnova městských komunikací</t>
  </si>
  <si>
    <t>1264408406</t>
  </si>
  <si>
    <t>Asfaltový beton vrstva obrusná ACO 11  s rozprostřením a se zhutněním z modifikovaného asfaltu v pruhu šířky do 3 m, po zhutnění tl. 50 mm</t>
  </si>
  <si>
    <t>3800</t>
  </si>
  <si>
    <t>4700</t>
  </si>
  <si>
    <t>68</t>
  </si>
  <si>
    <t>578143133</t>
  </si>
  <si>
    <t>Litý asfalt MA 11 tl 50 mm š do 3 m z modifikovaného asfaltu - chodník</t>
  </si>
  <si>
    <t>967578286</t>
  </si>
  <si>
    <t>Litý asfalt MA 11 s rozprostřením  z modifikovaného asfaltu v pruhu šířky do 3 m tl. 40 mm</t>
  </si>
  <si>
    <t>Úpravy povrchů, podlahy a osazování výplní</t>
  </si>
  <si>
    <t>69</t>
  </si>
  <si>
    <t>631311224</t>
  </si>
  <si>
    <t>Mazanina tl do 120 mm z betonu prostého se zvýšenými nároky na prostředí tř. C 25/30 XC2</t>
  </si>
  <si>
    <t>690047652</t>
  </si>
  <si>
    <t>Mazanina z betonu  prostého se zvýšenými nároky na prostředí tl. přes 80 do 120 mm tř. C 25/30</t>
  </si>
  <si>
    <t>čistící šachty - spádový beton</t>
  </si>
  <si>
    <t>1,2*1,1*0,075*4</t>
  </si>
  <si>
    <t>Trubní vedení</t>
  </si>
  <si>
    <t>70</t>
  </si>
  <si>
    <t>871264301</t>
  </si>
  <si>
    <t>Montáž kanalizačního potrubí z PE SDR17 otevřený výkop sklon do 20 % svařovaných na tupo D 110x6,6</t>
  </si>
  <si>
    <t>1707735392</t>
  </si>
  <si>
    <t>Montáž kanalizačního potrubí z plastů z polyetylenu PE 100 svařovaných na tupo v otevřeném výkopu ve sklonu do 20 % SDR 17/PN 10 D 110 x 6,6 mm</t>
  </si>
  <si>
    <t>"Výtlak X1" 499</t>
  </si>
  <si>
    <t>71</t>
  </si>
  <si>
    <t>28613416</t>
  </si>
  <si>
    <t>potrubí kanalizační tlakové PE100 SDR 17 návin 110x6,6mm</t>
  </si>
  <si>
    <t>-1356478994</t>
  </si>
  <si>
    <t>72</t>
  </si>
  <si>
    <t>871310310</t>
  </si>
  <si>
    <t>Montáž kanalizačního potrubí hladkého plnostěnného SN 10 z polypropylenu DN 150</t>
  </si>
  <si>
    <t>-1745652584</t>
  </si>
  <si>
    <t>Montáž kanalizačního potrubí z plastů z polypropylenu PP hladkého plnostěnného SN 10 DN 150</t>
  </si>
  <si>
    <t>150*7</t>
  </si>
  <si>
    <t>73</t>
  </si>
  <si>
    <t>28617003R</t>
  </si>
  <si>
    <t>trubka kanalizační PP plnostěnná třívrstvá DN 150x1000 mm SN 8, vč. těsnění</t>
  </si>
  <si>
    <t>-1406954628</t>
  </si>
  <si>
    <t>trubka kanalizační PP plnostěnná třívrstvá DN 150x1000 mm SN 8</t>
  </si>
  <si>
    <t>74</t>
  </si>
  <si>
    <t>871350310</t>
  </si>
  <si>
    <t>Montáž kanalizačního potrubí hladkého plnostěnného SN 10 z polypropylenu DN 200</t>
  </si>
  <si>
    <t>151557918</t>
  </si>
  <si>
    <t>Montáž kanalizačního potrubí z plastů z polypropylenu PP hladkého plnostěnného SN 10 DN 200</t>
  </si>
  <si>
    <t>10*7</t>
  </si>
  <si>
    <t>75</t>
  </si>
  <si>
    <t>28617004</t>
  </si>
  <si>
    <t>trubka kanalizační PP plnostěnná třívrstvá DN 200x1000 mm SN 8, vč. těsnění</t>
  </si>
  <si>
    <t>-1726775714</t>
  </si>
  <si>
    <t>trubka kanalizační PP plnostěnná třívrstvá DN 200x1000 mm SN 8</t>
  </si>
  <si>
    <t>76</t>
  </si>
  <si>
    <t>871360310</t>
  </si>
  <si>
    <t>Montáž kanalizačního potrubí hladkého plnostěnného SN 10 z polypropylenu DN 250</t>
  </si>
  <si>
    <t>1436582152</t>
  </si>
  <si>
    <t>Montáž kanalizačního potrubí z plastů z polypropylenu PP hladkého plnostěnného SN 10 DN 250</t>
  </si>
  <si>
    <t>"Stoka A1a1" 35</t>
  </si>
  <si>
    <t>"Stoka A1a3" 43</t>
  </si>
  <si>
    <t>"Stoka A1a3-1" 21,8</t>
  </si>
  <si>
    <t>"Stoka A1a3-2" 40,5</t>
  </si>
  <si>
    <t>77</t>
  </si>
  <si>
    <t>28617021</t>
  </si>
  <si>
    <t>trubka kanalizační PP plnostěnná třívrstvá DN 250x6000 mm SN 10, vč .těsnění</t>
  </si>
  <si>
    <t>-535234529</t>
  </si>
  <si>
    <t>trubka kanalizační PP plnostěnná třívrstvá DN 250x6000 mm SN 10</t>
  </si>
  <si>
    <t>78</t>
  </si>
  <si>
    <t>871370310</t>
  </si>
  <si>
    <t>Montáž kanalizačního potrubí hladkého plnostěnného SN 10 z polypropylenu DN 300</t>
  </si>
  <si>
    <t>-1610239607</t>
  </si>
  <si>
    <t>Montáž kanalizačního potrubí z plastů z polypropylenu PP hladkého plnostěnného SN 10 DN 300</t>
  </si>
  <si>
    <t>"Stoka A1" 447,1</t>
  </si>
  <si>
    <t>"Stoka A1a" 489,9</t>
  </si>
  <si>
    <t>"Stoka A1a2" 181,6</t>
  </si>
  <si>
    <t>"Stoka A1a3" 100,2</t>
  </si>
  <si>
    <t>"Stoka A1a4" 122,1</t>
  </si>
  <si>
    <t>"Stoka A1a5" 65</t>
  </si>
  <si>
    <t>"Stoka A1b" 57,7</t>
  </si>
  <si>
    <t>"Stoka A1c" 10,5</t>
  </si>
  <si>
    <t>"Stoka A1d" 66</t>
  </si>
  <si>
    <t>"Stoka A2b" 157,5</t>
  </si>
  <si>
    <t>79</t>
  </si>
  <si>
    <t>28617022</t>
  </si>
  <si>
    <t>trubka kanalizační PP plnostěnná třívrstvá DN 300x6000 mm SN 10, vč. těsnění</t>
  </si>
  <si>
    <t>-2043055343</t>
  </si>
  <si>
    <t>trubka kanalizační PP plnostěnná třívrstvá DN 300x6000 mm SN 10</t>
  </si>
  <si>
    <t>80</t>
  </si>
  <si>
    <t>28617006</t>
  </si>
  <si>
    <t>trubka kanalizační PP plnostěnná třívrstvá DN 300x1000 mm SN 10</t>
  </si>
  <si>
    <t>-1867977345</t>
  </si>
  <si>
    <t>81</t>
  </si>
  <si>
    <t>877310310</t>
  </si>
  <si>
    <t>Montáž kolen na kanalizačním potrubí z PP trub hladkých plnostěnných DN 150</t>
  </si>
  <si>
    <t>-1588314420</t>
  </si>
  <si>
    <t>Montáž tvarovek na kanalizačním plastovém potrubí z polypropylenu PP hladkého plnostěnného kolen DN 150</t>
  </si>
  <si>
    <t>150</t>
  </si>
  <si>
    <t>82</t>
  </si>
  <si>
    <t>28617172</t>
  </si>
  <si>
    <t>koleno kanalizační PP 45°/30°/15° (dle potřeby) DN 150</t>
  </si>
  <si>
    <t>-664617543</t>
  </si>
  <si>
    <t>koleno kanalizační PP SN 16 30 ° DN 150</t>
  </si>
  <si>
    <t>83</t>
  </si>
  <si>
    <t>877310330</t>
  </si>
  <si>
    <t>Montáž spojek a tvarovek na kanalizačním potrubí z PP trub hladkých plnostěnných DN 150</t>
  </si>
  <si>
    <t>-121728939</t>
  </si>
  <si>
    <t>Montáž tvarovek na kanalizačním plastovém potrubí z polypropylenu PP hladkého plnostěnného spojek nebo redukcí DN 150</t>
  </si>
  <si>
    <t>84</t>
  </si>
  <si>
    <t>286,1-R</t>
  </si>
  <si>
    <t>zátka hrdla PP DN 150</t>
  </si>
  <si>
    <t>-1284597148</t>
  </si>
  <si>
    <t>85</t>
  </si>
  <si>
    <t>877350310</t>
  </si>
  <si>
    <t>Montáž kolen na kanalizačním potrubí z PP trub hladkých plnostěnných DN 200</t>
  </si>
  <si>
    <t>-620967899</t>
  </si>
  <si>
    <t>Montáž tvarovek na kanalizačním plastovém potrubí z polypropylenu PP hladkého plnostěnného kolen DN 200</t>
  </si>
  <si>
    <t xml:space="preserve">přípojky </t>
  </si>
  <si>
    <t>86</t>
  </si>
  <si>
    <t>28617173</t>
  </si>
  <si>
    <t>koleno kanalizační PP 45°/30°/15° (dle potřeby) DN 200</t>
  </si>
  <si>
    <t>1320036518</t>
  </si>
  <si>
    <t>87</t>
  </si>
  <si>
    <t>877350330</t>
  </si>
  <si>
    <t>Montáž spojek a tvarovek na kanalizačním potrubí z PP trub hladkých plnostěnných DN 200</t>
  </si>
  <si>
    <t>-2130778761</t>
  </si>
  <si>
    <t>Montáž tvarovek na kanalizačním plastovém potrubí z polypropylenu PP hladkého plnostěnného spojek nebo redukcí DN 200</t>
  </si>
  <si>
    <t>přípojka</t>
  </si>
  <si>
    <t>88</t>
  </si>
  <si>
    <t>286,2-R</t>
  </si>
  <si>
    <t>zátka hrdla PP DN 200</t>
  </si>
  <si>
    <t>495490931</t>
  </si>
  <si>
    <t>89</t>
  </si>
  <si>
    <t>877370330</t>
  </si>
  <si>
    <t>Montáž spojek a tvarovek na kanalizačním potrubí z PP trub hladkých plnostěnných DN 300</t>
  </si>
  <si>
    <t>1817732026</t>
  </si>
  <si>
    <t>Montáž tvarovek na kanalizačním plastovém potrubí z polypropylenu PP hladkého plnostěnného spojek nebo redukcí DN 300</t>
  </si>
  <si>
    <t>286,3-R</t>
  </si>
  <si>
    <t>zátka hrdla PP DN 300</t>
  </si>
  <si>
    <t>364209399</t>
  </si>
  <si>
    <t>91</t>
  </si>
  <si>
    <t>877310326,1R</t>
  </si>
  <si>
    <t xml:space="preserve">Dodávka + montáž tvarové odbočky pro dodatečné napojení  - navrtávka, sedlo s kulovým kloubem DN 150 </t>
  </si>
  <si>
    <t>-1348847014</t>
  </si>
  <si>
    <t>92</t>
  </si>
  <si>
    <t>877310326,2R</t>
  </si>
  <si>
    <t>Dodávka + montáž tvarové odbočky pro dodatečné napojení  - navrtávka, sedlo s kulovým kloubem DN 200</t>
  </si>
  <si>
    <t>334749324</t>
  </si>
  <si>
    <t xml:space="preserve">Dodávka + montáž tvarové odbočky pro dodatečné napojení  - navrtávka, sedlo s kulovým kloubem DN 200 </t>
  </si>
  <si>
    <t>93</t>
  </si>
  <si>
    <t>877310326,3R</t>
  </si>
  <si>
    <t>Dodávka + montáž čistící kus s kruhovým otvorem na potrubí PE d110</t>
  </si>
  <si>
    <t>610592209</t>
  </si>
  <si>
    <t>94</t>
  </si>
  <si>
    <t>892,1-R</t>
  </si>
  <si>
    <t>Kamerová zkouška kanalizačního potrubí, vč. vyhotovení záznamu o zkoušce</t>
  </si>
  <si>
    <t>-1722839431</t>
  </si>
  <si>
    <t>"Stoky" 140,3+1698,6</t>
  </si>
  <si>
    <t>95</t>
  </si>
  <si>
    <t>892271111</t>
  </si>
  <si>
    <t>Tlaková zkouška vodou potrubí DN 100 nebo 125</t>
  </si>
  <si>
    <t>-403716554</t>
  </si>
  <si>
    <t>Tlakové zkoušky vodou na potrubí DN 100 nebo 125</t>
  </si>
  <si>
    <t>96</t>
  </si>
  <si>
    <t>892362121</t>
  </si>
  <si>
    <t>Tlaková zkouška vzduchem potrubí DN 250 těsnícím vakem ucpávkovým</t>
  </si>
  <si>
    <t>úsek</t>
  </si>
  <si>
    <t>-1713730120</t>
  </si>
  <si>
    <t>Tlakové zkoušky vzduchem těsnícími vaky ucpávkovými DN 250</t>
  </si>
  <si>
    <t>dle počtu stok a šachet</t>
  </si>
  <si>
    <t>"plastové" 2+2+1+1+1</t>
  </si>
  <si>
    <t>97</t>
  </si>
  <si>
    <t>892372121</t>
  </si>
  <si>
    <t>Tlaková zkouška vzduchem potrubí DN 300 těsnícím vakem ucpávkovým</t>
  </si>
  <si>
    <t>-1492551301</t>
  </si>
  <si>
    <t>Tlakové zkoušky vzduchem těsnícími vaky ucpávkovými DN 300</t>
  </si>
  <si>
    <t>dle počtu šachet</t>
  </si>
  <si>
    <t>"Prefa" 1+1</t>
  </si>
  <si>
    <t>"Plastové" 19+19+10+3+4+3+2+1+2+4</t>
  </si>
  <si>
    <t>98</t>
  </si>
  <si>
    <t>892381111</t>
  </si>
  <si>
    <t>Tlaková zkouška vodou potrubí DN 250, DN 300 nebo 350</t>
  </si>
  <si>
    <t>1400706693</t>
  </si>
  <si>
    <t>Tlakové zkoušky vodou na potrubí DN 250, 300 nebo 350</t>
  </si>
  <si>
    <t>99</t>
  </si>
  <si>
    <t>894411311</t>
  </si>
  <si>
    <t>Osazení železobetonových dílců pro šachty skruží rovných, vč. těsnění</t>
  </si>
  <si>
    <t>595151182</t>
  </si>
  <si>
    <t>Osazení železobetonových dílců pro šachty skruží rovných</t>
  </si>
  <si>
    <t>2+1</t>
  </si>
  <si>
    <t>1+1</t>
  </si>
  <si>
    <t>100</t>
  </si>
  <si>
    <t>59224160</t>
  </si>
  <si>
    <t>skruž kanalizační s ocelovými stupadly 100 x 25 x 12 cm, vč. povrchové úpravy</t>
  </si>
  <si>
    <t>1590613503</t>
  </si>
  <si>
    <t>skruž kanalizační s ocelovými stupadly 100 x 25 x 12 cm</t>
  </si>
  <si>
    <t>101</t>
  </si>
  <si>
    <t>59224161</t>
  </si>
  <si>
    <t>skruž kanalizační s ocelovými stupadly 100 x 50 x 12 cm, vč. povrchové úpravy</t>
  </si>
  <si>
    <t>-1943559002</t>
  </si>
  <si>
    <t>skruž kanalizační s ocelovými stupadly 100 x 50 x 12 cm</t>
  </si>
  <si>
    <t>102</t>
  </si>
  <si>
    <t>59224162</t>
  </si>
  <si>
    <t>skruž kanalizační s ocelovými stupadly 100 x 100 x 12 cm, vč. povrchové úpravy</t>
  </si>
  <si>
    <t>-1093717573</t>
  </si>
  <si>
    <t>skruž kanalizační s ocelovými stupadly 100 x 100 x 12 cm</t>
  </si>
  <si>
    <t>103</t>
  </si>
  <si>
    <t>894412411</t>
  </si>
  <si>
    <t>Osazení železobetonových dílců pro šachty skruží přechodových</t>
  </si>
  <si>
    <t>-1807742713</t>
  </si>
  <si>
    <t>104</t>
  </si>
  <si>
    <t>59224168</t>
  </si>
  <si>
    <t>skruž betonová přechodová 62,5/100x60x12 cm, stupadla poplastovaná kapsová</t>
  </si>
  <si>
    <t>868585869</t>
  </si>
  <si>
    <t>105</t>
  </si>
  <si>
    <t>59224075R</t>
  </si>
  <si>
    <t>deska betonová zákrytová k ukončení šachet 1000/625x250 mm</t>
  </si>
  <si>
    <t>859343639</t>
  </si>
  <si>
    <t>106</t>
  </si>
  <si>
    <t>894414111</t>
  </si>
  <si>
    <t>Osazení železobetonových dílců pro šachty skruží základových (dno), vč. těsnění</t>
  </si>
  <si>
    <t>76756655</t>
  </si>
  <si>
    <t>Osazení železobetonových dílců pro šachty skruží základových (dno)</t>
  </si>
  <si>
    <t>uklidňovací</t>
  </si>
  <si>
    <t>107</t>
  </si>
  <si>
    <t>59224338</t>
  </si>
  <si>
    <t>dno betonové šachty kanalizační přímé 100x80x50 cm, vč. povrchové úpravy, kynate bude tvořena kameninovým žlábkem, nástupnice betonová s nátěrem, opatřeno šachtovými vložkami</t>
  </si>
  <si>
    <t>1147836607</t>
  </si>
  <si>
    <t>dno betonové šachty kanalizační přímé 100x80x50 cm, vč. povrchové úpravy, kynate bude tvořena kameninovým žlábkem, nástupnice betonová s nátěrem</t>
  </si>
  <si>
    <t>108</t>
  </si>
  <si>
    <t>5922433R</t>
  </si>
  <si>
    <t>dno betonové šachty kanalizační SD -1000/1075 do DN 400, vč. povrchové úpravy, kynate bude tvořena čedičovým žlábkem, nástupnice vytvořena cihlami Klinker, opatřena průchodkou DN100 a DN300</t>
  </si>
  <si>
    <t>168535801</t>
  </si>
  <si>
    <t>dno betonové šachty kanalizační SD -1000/1075 do DN 400, vč. povrchové úpravy, kynate bude tvořena čedičovým žlábkem, nástupnice vytvořena cihlami Klinker, opatřena průchodkou (šachtovou vložkou) DN100 a DN300</t>
  </si>
  <si>
    <t>109</t>
  </si>
  <si>
    <t>59224348</t>
  </si>
  <si>
    <t>těsnění elastomerové pro spojení šachetních dílů DN 1000</t>
  </si>
  <si>
    <t>-713328603</t>
  </si>
  <si>
    <t>5+3</t>
  </si>
  <si>
    <t>110</t>
  </si>
  <si>
    <t>89481220R4</t>
  </si>
  <si>
    <t>Dodávka + montáž Revizní a lomová šachta z PP DN 1000 výška šachty do 3,2m, výška dna 435mm hl. do 3m - dno, roura, teleskopická roura, litinový poklop s beton. rámem</t>
  </si>
  <si>
    <t>-1759631543</t>
  </si>
  <si>
    <t>111</t>
  </si>
  <si>
    <t>89481220R5</t>
  </si>
  <si>
    <t>Dodávka + montáž Revizní a lomová šachta z PP DN 1000 výška šachty do 3,2m, výška dna 935mm hl. do 3m - dno, roura, teleskopická roura, litinový poklop s beton. rámem</t>
  </si>
  <si>
    <t>942442958</t>
  </si>
  <si>
    <t>112</t>
  </si>
  <si>
    <t>899104112</t>
  </si>
  <si>
    <t>Osazení poklopů litinových nebo ocelových včetně rámů pro třídu zatížení D400, E600</t>
  </si>
  <si>
    <t>843831285</t>
  </si>
  <si>
    <t>Osazení poklopů litinových a ocelových včetně rámů pro třídu zatížení D400, E600</t>
  </si>
  <si>
    <t>prefa šachty</t>
  </si>
  <si>
    <t>113</t>
  </si>
  <si>
    <t>55241017R</t>
  </si>
  <si>
    <t>poklop šachtový litinový kruhový DN 600 tř D 400, uzamykatelný, s pantem</t>
  </si>
  <si>
    <t>464087337</t>
  </si>
  <si>
    <t>114</t>
  </si>
  <si>
    <t>55241018R</t>
  </si>
  <si>
    <t>poklop šachtový litinový 700x700mm tř D 400, uzamykatelný, vč. rámu</t>
  </si>
  <si>
    <t>-181522797</t>
  </si>
  <si>
    <t>115</t>
  </si>
  <si>
    <t>55241019R</t>
  </si>
  <si>
    <t>poklop šachtový litinový DN 600 typ KASI, tř D 400, uzamykatelný, vč. rámu</t>
  </si>
  <si>
    <t>-1381951288</t>
  </si>
  <si>
    <t>116</t>
  </si>
  <si>
    <t>899501411</t>
  </si>
  <si>
    <t>Stupadla do šachet ocelová PE povlak vidlicová s vysekáním otvoru v betonu</t>
  </si>
  <si>
    <t>906183706</t>
  </si>
  <si>
    <t>Stupadla do šachet a drobných objektů  ocelová s PE povlakem vidlicová s vysekáním otvoru v betonu</t>
  </si>
  <si>
    <t>7*3+9</t>
  </si>
  <si>
    <t>117</t>
  </si>
  <si>
    <t>899721111</t>
  </si>
  <si>
    <t>Signalizační vodič DN do 150 mm na potrubí</t>
  </si>
  <si>
    <t>-1267214293</t>
  </si>
  <si>
    <t>Signalizační vodič na potrubí DN do 150 mm</t>
  </si>
  <si>
    <t>"výtlak" 499*2</t>
  </si>
  <si>
    <t>118</t>
  </si>
  <si>
    <t>899722114</t>
  </si>
  <si>
    <t>Krytí potrubí z plastů výstražnou fólií z PVC 40 cm</t>
  </si>
  <si>
    <t>950923144</t>
  </si>
  <si>
    <t>Krytí potrubí z plastů výstražnou fólií z PVC šířky 40 cm</t>
  </si>
  <si>
    <t>"výtlak" 499</t>
  </si>
  <si>
    <t>119</t>
  </si>
  <si>
    <t>899,9-R</t>
  </si>
  <si>
    <t>Úprava dna šachty 4D2, beton C20/25 v tl.150mm</t>
  </si>
  <si>
    <t>-399787432</t>
  </si>
  <si>
    <t>0,2</t>
  </si>
  <si>
    <t>Ostatní konstrukce a práce, bourání</t>
  </si>
  <si>
    <t>120</t>
  </si>
  <si>
    <t>900,1-R</t>
  </si>
  <si>
    <t>Dodávka + montáž ocelová chránička DN 150x4mm, vč. utěsnění prostupu PUR pěnou</t>
  </si>
  <si>
    <t>-841698597</t>
  </si>
  <si>
    <t>čerpasí šachty</t>
  </si>
  <si>
    <t>2*4</t>
  </si>
  <si>
    <t>121</t>
  </si>
  <si>
    <t>915111111R</t>
  </si>
  <si>
    <t xml:space="preserve">Vodorovné dopravní značení </t>
  </si>
  <si>
    <t>soubor</t>
  </si>
  <si>
    <t>-1844157518</t>
  </si>
  <si>
    <t>Vodorovné dopravní značení stříkané barvou  dělící čára šířky 125 mm souvislá bílá základní</t>
  </si>
  <si>
    <t>122</t>
  </si>
  <si>
    <t>919735113</t>
  </si>
  <si>
    <t>Řezání stávajícího živičného krytu hl do 150 mm</t>
  </si>
  <si>
    <t>1316765496</t>
  </si>
  <si>
    <t>Řezání stávajícího živičného krytu nebo podkladu  hloubky přes 100 do 150 mm</t>
  </si>
  <si>
    <t>"Stoka A1" 447,1*2</t>
  </si>
  <si>
    <t>"Stoka A1a" 489,9*2</t>
  </si>
  <si>
    <t>"Stoka A1a1" 35*2</t>
  </si>
  <si>
    <t>"Stoka A1a2" 181,6*2</t>
  </si>
  <si>
    <t>"Stoka A1a3" (100,2+43)*2</t>
  </si>
  <si>
    <t>"Stoka A1a3-1" 21,8*2</t>
  </si>
  <si>
    <t>"Stoka A1a3-2" 40,5*2</t>
  </si>
  <si>
    <t>"Stoka A1a4" 122,1*2</t>
  </si>
  <si>
    <t>"Stoka A1a5" 65*2</t>
  </si>
  <si>
    <t>"Stoka A1b" 57,7*2</t>
  </si>
  <si>
    <t>"Stoka A1c" 10,5*2</t>
  </si>
  <si>
    <t>"Stoka A1d" 66*2</t>
  </si>
  <si>
    <t>"Stoka A2b" 157,5*2</t>
  </si>
  <si>
    <t>"výtlak X1" 50*2</t>
  </si>
  <si>
    <t>"DN 150 v komunikaci" 3*150</t>
  </si>
  <si>
    <t>"DN 200 v komunikaci" 3*10</t>
  </si>
  <si>
    <t>123</t>
  </si>
  <si>
    <t>953334118</t>
  </si>
  <si>
    <t>Bobtnavý pásek do pracovních spar betonových kcí bentonitový 20 x 15 mm</t>
  </si>
  <si>
    <t>-453904984</t>
  </si>
  <si>
    <t>Bobtnavý pásek do pracovních spar betonových konstrukcí bentonitový, rozměru 20 x 15 mm</t>
  </si>
  <si>
    <t>čistící šachty strop/stěna</t>
  </si>
  <si>
    <t>2*(1,6+1,5)*4</t>
  </si>
  <si>
    <t>2*(1,1+1,1)*4</t>
  </si>
  <si>
    <t>124</t>
  </si>
  <si>
    <t>953334423</t>
  </si>
  <si>
    <t>Těsnící plech do pracovních spar betonových kcí s bitumenovým povrchem oboustranným š 160 mm</t>
  </si>
  <si>
    <t>953397003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</si>
  <si>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</si>
  <si>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čistící šachty dno/stěny</t>
  </si>
  <si>
    <t>997</t>
  </si>
  <si>
    <t>Přesun sutě</t>
  </si>
  <si>
    <t>125</t>
  </si>
  <si>
    <t>997221551</t>
  </si>
  <si>
    <t>Vodorovná doprava suti ze sypkých materiálů do 1 km</t>
  </si>
  <si>
    <t>1763967585</t>
  </si>
  <si>
    <t>Vodorovná doprava suti  bez naložení, ale se složením a s hrubým urovnáním ze sypkých materiálů, na vzdálenost do 1 km</t>
  </si>
  <si>
    <t>126</t>
  </si>
  <si>
    <t>997221559</t>
  </si>
  <si>
    <t>Příplatek ZKD 1 km u vodorovné dopravy suti ze sypkých materiálů</t>
  </si>
  <si>
    <t>-882195536</t>
  </si>
  <si>
    <t>Vodorovná doprava suti  bez naložení, ale se složením a s hrubým urovnáním Příplatek k ceně za každý další i započatý 1 km přes 1 km</t>
  </si>
  <si>
    <t>7383,442*14 'Přepočtené koeficientem množství</t>
  </si>
  <si>
    <t>127</t>
  </si>
  <si>
    <t>997221611</t>
  </si>
  <si>
    <t>Nakládání suti na dopravní prostředky pro vodorovnou dopravu</t>
  </si>
  <si>
    <t>-1665072305</t>
  </si>
  <si>
    <t>Nakládání na dopravní prostředky  pro vodorovnou dopravu suti</t>
  </si>
  <si>
    <t>128</t>
  </si>
  <si>
    <t>997221845</t>
  </si>
  <si>
    <t>Poplatek za uložení na skládce (skládkovné) odpadu asfaltového bez dehtu kód odpadu 170 302</t>
  </si>
  <si>
    <t>-589999738</t>
  </si>
  <si>
    <t>Poplatek za uložení stavebního odpadu na skládce (skládkovné) asfaltového bez obsahu dehtu zatříděného do Katalogu odpadů pod kódem 170 302</t>
  </si>
  <si>
    <t>48,4+1633,5+1821,6+1059,84</t>
  </si>
  <si>
    <t>129</t>
  </si>
  <si>
    <t>997221855</t>
  </si>
  <si>
    <t>Poplatek za uložení na skládce (skládkovné) zeminy a kameniva kód odpadu 170 504</t>
  </si>
  <si>
    <t>-1874909006</t>
  </si>
  <si>
    <t>66+1188,044+1566,058</t>
  </si>
  <si>
    <t>998</t>
  </si>
  <si>
    <t>Přesun hmot</t>
  </si>
  <si>
    <t>130</t>
  </si>
  <si>
    <t>998276101</t>
  </si>
  <si>
    <t>Přesun hmot pro trubní vedení z trub z plastických hmot otevřený výkop</t>
  </si>
  <si>
    <t>1412215737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</si>
  <si>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</si>
  <si>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</si>
  <si>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</si>
  <si>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711</t>
  </si>
  <si>
    <t>Izolace proti vodě, vlhkosti a plynům</t>
  </si>
  <si>
    <t>131</t>
  </si>
  <si>
    <t>711112002</t>
  </si>
  <si>
    <t>Provedení izolace proti zemní vlhkosti svislé za studena lakem asfaltovým</t>
  </si>
  <si>
    <t>1604502806</t>
  </si>
  <si>
    <t>Provedení izolace proti zemní vlhkosti natěradly a tmely za studena  na ploše svislé S nátěrem lakem asfaltovým</t>
  </si>
  <si>
    <t>"komínky" 2*(1,1+1,1)*0,4*(3+1)</t>
  </si>
  <si>
    <t>132</t>
  </si>
  <si>
    <t>11163152</t>
  </si>
  <si>
    <t>lak asfaltový izolační</t>
  </si>
  <si>
    <t>690413593</t>
  </si>
  <si>
    <t>61,91*0,00045 'Přepočtené koeficientem množství</t>
  </si>
  <si>
    <t>133</t>
  </si>
  <si>
    <t>998711101</t>
  </si>
  <si>
    <t>Přesun hmot tonážní pro izolace proti vodě, vlhkosti a plynům v objektech výšky do 6 m</t>
  </si>
  <si>
    <t>979182011</t>
  </si>
  <si>
    <t>Přesun hmot pro izolace proti vodě, vlhkosti a plynům  stanovený z hmotnosti přesunovaného materiálu vodorovná dopravní vzdálenost do 50 m v objektech výšky do 6 m</t>
  </si>
  <si>
    <t>783</t>
  </si>
  <si>
    <t>Dokončovací práce - nátěry</t>
  </si>
  <si>
    <t>134</t>
  </si>
  <si>
    <t>783817101R</t>
  </si>
  <si>
    <t>Ochranný hydroizolační nátěr betonových ploch</t>
  </si>
  <si>
    <t>-1404988593</t>
  </si>
  <si>
    <t>"vnitřní stěny" 2*(1,2+1,1)*1,6*3</t>
  </si>
  <si>
    <t>"komínky" 2*(0,7+0,7)*0,4*3</t>
  </si>
  <si>
    <t>"podlaha" 1,2*1,1*4</t>
  </si>
  <si>
    <t>"vnitřní strop" 1,2*1,1*4-0,7*0,7*4</t>
  </si>
  <si>
    <t>"vnější strop" 1,6*1,5*4-0,7*0,7*4</t>
  </si>
  <si>
    <t>002 - SO 5-5.6 Dažďová kanalizácia</t>
  </si>
  <si>
    <t>1569539855</t>
  </si>
  <si>
    <t>-667173244</t>
  </si>
  <si>
    <t>Poznámka k položce:_x000D_
viz TZ př.č. D.2.1 a v.č. D.2.2 až 12, D.4.1 až 10, C.2 až C.7</t>
  </si>
  <si>
    <t>2050</t>
  </si>
  <si>
    <t>1164872501</t>
  </si>
  <si>
    <t>"Stoka D1" 19,1*1,46</t>
  </si>
  <si>
    <t>"Stoka D2" 16,7*1,035+133,7*1,46</t>
  </si>
  <si>
    <t>"Stoka D2a" 194,9*1,035+140,3*1,35+120,7*1,46</t>
  </si>
  <si>
    <t>"Stoka D2a1" 29,5*1,35</t>
  </si>
  <si>
    <t>"Stoka D2a2" 5,1*1,035</t>
  </si>
  <si>
    <t>"Stoka D2b" 69,4*1,35</t>
  </si>
  <si>
    <t>"Stoka D2c" 50,4*1,035</t>
  </si>
  <si>
    <t>"Stoka D2d" 46,6*1,35</t>
  </si>
  <si>
    <t>"Stoka D2e" 46,6*1,035</t>
  </si>
  <si>
    <t>"prefa" 2,75*2,75*14-2,75*1,46*14</t>
  </si>
  <si>
    <t>2,75*2,75*9-2,75*1,35*9</t>
  </si>
  <si>
    <t>2,75*2,75*9-2,75*1,035*9</t>
  </si>
  <si>
    <t>šachta monolitická</t>
  </si>
  <si>
    <t>3*3*1-3*1,35*1</t>
  </si>
  <si>
    <t>přípojky v pusti</t>
  </si>
  <si>
    <t>(25+43)*1</t>
  </si>
  <si>
    <t>-213629409</t>
  </si>
  <si>
    <t>1746439143</t>
  </si>
  <si>
    <t>-478285291</t>
  </si>
  <si>
    <t>1401294773</t>
  </si>
  <si>
    <t>60*12</t>
  </si>
  <si>
    <t>-1447090607</t>
  </si>
  <si>
    <t>119001400R</t>
  </si>
  <si>
    <t>Náklady na podchycení stávajícího oplocení popř. jeho demontáž a zpětnou montáž</t>
  </si>
  <si>
    <t>143344557</t>
  </si>
  <si>
    <t>"Stoka D2d" 30</t>
  </si>
  <si>
    <t>1020769977</t>
  </si>
  <si>
    <t>"Stoka D2" 1,35*10</t>
  </si>
  <si>
    <t>"Stoka D2a" 1,35*3</t>
  </si>
  <si>
    <t>"Stoka D2a1" 1,35*4</t>
  </si>
  <si>
    <t>"Stoka D2b" 1,35*1</t>
  </si>
  <si>
    <t>"Stoka D2c" 1,035*2</t>
  </si>
  <si>
    <t>"Stoka D2d" 1,35*2</t>
  </si>
  <si>
    <t>"Stoka D2e" 1,035*1</t>
  </si>
  <si>
    <t>-1003515452</t>
  </si>
  <si>
    <t>"Stoka D2" 1,35*2</t>
  </si>
  <si>
    <t>"Stoka D2a" 1,35*4</t>
  </si>
  <si>
    <t>"Stoka D2c" 1,035*1</t>
  </si>
  <si>
    <t>-1676579207</t>
  </si>
  <si>
    <t>"Stoka D2" 1,35*3</t>
  </si>
  <si>
    <t>"Stoka D2a" 1,35*2</t>
  </si>
  <si>
    <t>"Stoka D2a2" 1,035*1</t>
  </si>
  <si>
    <t>"Stoka D2b" 1,35*3</t>
  </si>
  <si>
    <t>"Stoka D2c" 1,035*4</t>
  </si>
  <si>
    <t>"Stoka D2d" 1,35*4</t>
  </si>
  <si>
    <t>"Stoka D2e" 1,035*2</t>
  </si>
  <si>
    <t>1005558042</t>
  </si>
  <si>
    <t>(30,105+9,135+23,445)*2*2,5</t>
  </si>
  <si>
    <t>1618582977</t>
  </si>
  <si>
    <t>335860920</t>
  </si>
  <si>
    <t>Poznámka k položce:_x000D_
viz TZ př.č. D.2.1 a v.č. D.2.2 až 12, D.4.1 až 10, C.2 až C.7_x000D_
hor. tř. III. 80%, hor. tř. IV. 20%</t>
  </si>
  <si>
    <t>"Stoka D1" 19,1*1,46*(2,2-0,5)</t>
  </si>
  <si>
    <t>"Stoka D2" 16,7*1,035*(3,6-0,5)</t>
  </si>
  <si>
    <t>133,7*1,46*(3,6-0,5)</t>
  </si>
  <si>
    <t>"Stoka D2a" 194,9*1,035*(2,8-0,5)</t>
  </si>
  <si>
    <t>140,3*1,35*(2,8-0,5)</t>
  </si>
  <si>
    <t>120,7*1,46*(2,8-0,5)</t>
  </si>
  <si>
    <t>"Stoka D2a1" 29,5*1,35*(3,2-0,5)</t>
  </si>
  <si>
    <t>"Stoka D2a2" 5,1*1,035*(2,3-0,5)</t>
  </si>
  <si>
    <t>"Stoka D2b" 69,4*1,35*(2,7-0,5)</t>
  </si>
  <si>
    <t>"Stoka D2c" 50,4*1,035*(2,9-0,5)</t>
  </si>
  <si>
    <t>"Stoka D2d" 46,6*1,35*(2,7-0,5)</t>
  </si>
  <si>
    <t>"Stoka D2e" 46,6*1,035*(2,8-0,5)</t>
  </si>
  <si>
    <t>"prefa" 2,75*2,75*(3-0,5)*14-2,75*1,46*(3-0,5)*14</t>
  </si>
  <si>
    <t>2,75*2,75*(3-0,5)*6-2,75*1,35*(3-0,5)*9</t>
  </si>
  <si>
    <t>2,75*2,75*(3-0,5)*10-2,75*1,035*(3-0,5)*9</t>
  </si>
  <si>
    <t>šachta monolitická rozšíření</t>
  </si>
  <si>
    <t>3*3*(2,57-0,5)-3*1,35*(2,57-0,5)</t>
  </si>
  <si>
    <t>přípojky a  vpusti</t>
  </si>
  <si>
    <t>(25+43)*1*(2,8-0,5)</t>
  </si>
  <si>
    <t>horská v pusť</t>
  </si>
  <si>
    <t>2,5*1,9*1,7</t>
  </si>
  <si>
    <t>4618,503*0,8</t>
  </si>
  <si>
    <t>-1055965892</t>
  </si>
  <si>
    <t>3694,802*0,3</t>
  </si>
  <si>
    <t>505132099</t>
  </si>
  <si>
    <t>4618,503*0,2</t>
  </si>
  <si>
    <t>-467192031</t>
  </si>
  <si>
    <t>923,701*0,3</t>
  </si>
  <si>
    <t>-1902906214</t>
  </si>
  <si>
    <t>"Stoka D1" 19,1*2,2*2</t>
  </si>
  <si>
    <t>"Stoka D2" (133,7+16,7)*3,6*2</t>
  </si>
  <si>
    <t>"Stoka D2a" (194,9+140,3+120,7)*2,8*2</t>
  </si>
  <si>
    <t>"Stoka D2a1" 29,5*3,2*2</t>
  </si>
  <si>
    <t>"Stoka D2a2" 5,1*2,3*2</t>
  </si>
  <si>
    <t>"Stoka D2b" 69,4*2,7*2</t>
  </si>
  <si>
    <t>"Stoka D2c" 50,4*2,9*2</t>
  </si>
  <si>
    <t>"Stoka D2d" 46,6*2,7*2</t>
  </si>
  <si>
    <t>"Stoka D2d" 46,6*2,8*2</t>
  </si>
  <si>
    <t>(25+43)*2,8*2</t>
  </si>
  <si>
    <t>horská vpust</t>
  </si>
  <si>
    <t>2,5*1,7*2</t>
  </si>
  <si>
    <t>974178176</t>
  </si>
  <si>
    <t>-808600993</t>
  </si>
  <si>
    <t>(3694,802+923,701)*0,55</t>
  </si>
  <si>
    <t>-953866960</t>
  </si>
  <si>
    <t>3694,802+923,701</t>
  </si>
  <si>
    <t>-201461451</t>
  </si>
  <si>
    <t>299162991</t>
  </si>
  <si>
    <t>4618,503</t>
  </si>
  <si>
    <t>-2898,057</t>
  </si>
  <si>
    <t>"zasyp novým materiálem" 1599,727/1,84</t>
  </si>
  <si>
    <t>-52272791</t>
  </si>
  <si>
    <t>2898,057</t>
  </si>
  <si>
    <t>zásyp novým materiálem</t>
  </si>
  <si>
    <t>-1599,727/1,84</t>
  </si>
  <si>
    <t>724901482</t>
  </si>
  <si>
    <t>-917538035</t>
  </si>
  <si>
    <t>615833190</t>
  </si>
  <si>
    <t>2589,863*1,8 'Přepočtené koeficientem množství</t>
  </si>
  <si>
    <t>2055535138</t>
  </si>
  <si>
    <t>-269,67</t>
  </si>
  <si>
    <t>-1232,965</t>
  </si>
  <si>
    <t>-1,024-7,216</t>
  </si>
  <si>
    <t>"prefa" -3,14*0,62*0,62*3*31</t>
  </si>
  <si>
    <t>"monolitická" -1,7*1,7*2,05</t>
  </si>
  <si>
    <t>OP horské v pusti</t>
  </si>
  <si>
    <t>-1,5*0,9*1,35</t>
  </si>
  <si>
    <t>objem vytlačené potrubím</t>
  </si>
  <si>
    <t>"Stoka D1" -3,14*0,25*0,25*19,1</t>
  </si>
  <si>
    <t>"Stoka D2" -3,14*0,25*0,25*133,7</t>
  </si>
  <si>
    <t>"Stoka D2a" -3,14*0,2*0,2*140,3</t>
  </si>
  <si>
    <t>-3,14*0,25*0,25*120,7</t>
  </si>
  <si>
    <t>"Stoka D2a1" -3,14*0,2*0,2*29,5</t>
  </si>
  <si>
    <t>"Stoka D2b" -3,14*0,2*0,2*69,4</t>
  </si>
  <si>
    <t>"Stoka D2d" -3,14*0,2*0,2*46,6</t>
  </si>
  <si>
    <t>-362286785</t>
  </si>
  <si>
    <t>2898,057*0,3</t>
  </si>
  <si>
    <t>869,417*1,84 'Přepočtené koeficientem množství</t>
  </si>
  <si>
    <t>174101101,1</t>
  </si>
  <si>
    <t>71030045</t>
  </si>
  <si>
    <t>stávající šachty ponechané v zemi</t>
  </si>
  <si>
    <t>3,14*0,5*0,5*2,8*5</t>
  </si>
  <si>
    <t>58344199,1</t>
  </si>
  <si>
    <t>1032339018</t>
  </si>
  <si>
    <t>10,99*1,84 'Přepočtené koeficientem množství</t>
  </si>
  <si>
    <t>1167833374</t>
  </si>
  <si>
    <t>"Stoka D1" 19,1*1,46*0,8-3,14*0,25*0,25*19,1</t>
  </si>
  <si>
    <t>"Stoka D2" 16,7*1,035*0,6</t>
  </si>
  <si>
    <t>133,7*1,46*0,8-3,14*0,25*0,25*133,7</t>
  </si>
  <si>
    <t>"Stoka D2a" 194,9*1,035*0,6</t>
  </si>
  <si>
    <t>140,3*1,35*0,7-3,14*0,2*0,2*140,3</t>
  </si>
  <si>
    <t>120,7*1,46*0,8-3,14*0,25*0,25*120,7</t>
  </si>
  <si>
    <t>"Stoka D2a1" 29,5*1,35*0,7-3,14*0,2*0,2*29,5</t>
  </si>
  <si>
    <t>"Stoka D2a2" 5,1*1,035*0,6</t>
  </si>
  <si>
    <t>"Stoka D2b" 69,4*1,35*0,7-3,14*0,2*0,2*69,4</t>
  </si>
  <si>
    <t>"Stoka D2c" 50,4*1,035*0,6</t>
  </si>
  <si>
    <t>"Stoka D2d" 46,6*1,35*0,7-3,14*0,2*0,2*46,6</t>
  </si>
  <si>
    <t>"Stoka D2e" 46,6*1,035*0,6</t>
  </si>
  <si>
    <t>přípojky vpusti</t>
  </si>
  <si>
    <t>(25+43)*1*0,45</t>
  </si>
  <si>
    <t>-274239937</t>
  </si>
  <si>
    <t>1232,865*1,84 'Přepočtené koeficientem množství</t>
  </si>
  <si>
    <t>203558289</t>
  </si>
  <si>
    <t>84606933</t>
  </si>
  <si>
    <t>163435205</t>
  </si>
  <si>
    <t>"Stoky" 313,7+285,8+273,5</t>
  </si>
  <si>
    <t>1030521026</t>
  </si>
  <si>
    <t>"Stoky" 313,7*1,035</t>
  </si>
  <si>
    <t>285,8*1,35</t>
  </si>
  <si>
    <t>273,5*1,46</t>
  </si>
  <si>
    <t>380316200R</t>
  </si>
  <si>
    <t>Tvrzený beton mrazuvzdorného tř. C 30/37 tl do 300 mm XA2, vč. vytvarování do požadovaného tvaru</t>
  </si>
  <si>
    <t>656115630</t>
  </si>
  <si>
    <t>monolitická šachta</t>
  </si>
  <si>
    <t>1,2*1,2*0,2</t>
  </si>
  <si>
    <t>380316201R</t>
  </si>
  <si>
    <t>Čedičový půlžlábek na výšku 1/2 DN odtokového potrubí a čedičový obklad podesty, vč. dodávky materiálu</t>
  </si>
  <si>
    <t>1340757587</t>
  </si>
  <si>
    <t>Čedičový půlžlábek na výšku 1/2 DN odtokového potrubí a čedičový obklad podesty</t>
  </si>
  <si>
    <t>1,2*1,2</t>
  </si>
  <si>
    <t>380316202R</t>
  </si>
  <si>
    <t>Dodávka + montáž staveništní prefabrikát 1700x1700x250mm s otovrem DN625, neton C30/37</t>
  </si>
  <si>
    <t>-1751613977</t>
  </si>
  <si>
    <t>380316232</t>
  </si>
  <si>
    <t>Kompletní konstrukce ČOV, nádrží nebo vodojemů, žlabů z betonu mrazuvzdorného tř. C 25/30 tl do 300 mm XA1, XF3</t>
  </si>
  <si>
    <t>1029865397</t>
  </si>
  <si>
    <t>Kompletní konstrukce čistíren odpadních vod, nádrží, vodojemů, kanálů, řžlabů z betonu prostého  pro prostředí s mrazovými cykly tř. C 25/30, tl. přes 150 do 300 mm</t>
  </si>
  <si>
    <t>příčný žlab</t>
  </si>
  <si>
    <t>3,9*0,9*0,85-0,5*0,6*3,5</t>
  </si>
  <si>
    <t>380316242</t>
  </si>
  <si>
    <t>Kompletní konstrukce ČOV, nádrží nebo vodojemů z betonu mrazuvzdorného tř. C 30/37 tl do 300 mm XA2</t>
  </si>
  <si>
    <t>1044488943</t>
  </si>
  <si>
    <t>Kompletní konstrukce čistíren odpadních vod, nádrží, vodojemů, kanálů z betonu prostého  pro prostředí s mrazovými cykly tř. C 30/37, tl. přes 150 do 300 mm</t>
  </si>
  <si>
    <t>1,7*1,7*1,8-1,2*1,2*1,55</t>
  </si>
  <si>
    <t>-1396612986</t>
  </si>
  <si>
    <t>Bednění kompletních konstrukcí čistíren odpadních vod, nádrží, vodojemů, kanálů a žlabů konstrukcí neomítaných z betonu prostého nebo železového ploch rovinných zřízení</t>
  </si>
  <si>
    <t>2*(3,9+0,9)*0,85</t>
  </si>
  <si>
    <t>2*(0,5+3,5)*0,6</t>
  </si>
  <si>
    <t>2*(1,7+1,7)*1,8</t>
  </si>
  <si>
    <t>2*(1,2+1,2)*1,55</t>
  </si>
  <si>
    <t>1712359202</t>
  </si>
  <si>
    <t>Bednění kompletních konstrukcí čistíren odpadních vod, nádrží, vodojemů, kanálů a žlabů konstrukcí neomítaných z betonu prostého nebo železového ploch rovinných odstranění</t>
  </si>
  <si>
    <t>Výztuž kompletních konstrukcí žlabů ze svařovaných sítí KARI</t>
  </si>
  <si>
    <t>239772088</t>
  </si>
  <si>
    <t>Výztuž kompletních konstrukcí čistíren odpadních vod, nádrží, vodojemů, kanálů a žlabů  ze svařovaných sítí z drátů typu KARI</t>
  </si>
  <si>
    <t>3,9*0,9*6,5/1000*1,1</t>
  </si>
  <si>
    <t>2*(3,9+0,9)*0,6*6,5/1000*1,1</t>
  </si>
  <si>
    <t>-644628368</t>
  </si>
  <si>
    <t>"Stoka D1" 19,1*1,46*0,1</t>
  </si>
  <si>
    <t>"Stoka D2" 16,7*1,035*0,1</t>
  </si>
  <si>
    <t>133,7*1,46*0,1</t>
  </si>
  <si>
    <t>"Stoka D2a" 194,9*1,035*0,1</t>
  </si>
  <si>
    <t>140,3*1,35*0,1</t>
  </si>
  <si>
    <t>120,7*1,46*0,1</t>
  </si>
  <si>
    <t>"Stoka D2a1" 29,5*1,35*0,1</t>
  </si>
  <si>
    <t>"Stoka D2a2" 5,1*1,035*0,1</t>
  </si>
  <si>
    <t>"Stoka D2b" 69,4*1,35*0,1</t>
  </si>
  <si>
    <t>"Stoka D2c" 50,4*1,035*0,1</t>
  </si>
  <si>
    <t>"Stoka D2d" 46,6*1,35*0,1</t>
  </si>
  <si>
    <t>"Stoka D2e" 46,6*1,035*0,1</t>
  </si>
  <si>
    <t>"prefa" 2,75*2,75*0,15*32</t>
  </si>
  <si>
    <t>"monolitická" 3*3*0,1</t>
  </si>
  <si>
    <t>vpusti</t>
  </si>
  <si>
    <t>0,8*0,8*0,15*16</t>
  </si>
  <si>
    <t>1,1*4,1*0,15</t>
  </si>
  <si>
    <t>horská vpusť</t>
  </si>
  <si>
    <t>2,5*1,9*0,1</t>
  </si>
  <si>
    <t>(25+43)*1*0,1</t>
  </si>
  <si>
    <t>1956489620</t>
  </si>
  <si>
    <t>"Stoka D1" 1+1</t>
  </si>
  <si>
    <t>"Stoka D2" 5+1+2</t>
  </si>
  <si>
    <t>"Stoka D2a" 5+2+4</t>
  </si>
  <si>
    <t>"Stoka D2a1" 1</t>
  </si>
  <si>
    <t>"Stoka D2b" 1+1</t>
  </si>
  <si>
    <t>"Stoka D2c" 1</t>
  </si>
  <si>
    <t>"Stoka D2d" 1</t>
  </si>
  <si>
    <t>"Stoka D2e" 1</t>
  </si>
  <si>
    <t>1141902397</t>
  </si>
  <si>
    <t>59224175</t>
  </si>
  <si>
    <t>prstenec betonový vyrovnávací 62,5x6x12 cm</t>
  </si>
  <si>
    <t>528168979</t>
  </si>
  <si>
    <t>59224176</t>
  </si>
  <si>
    <t>prstenec betonový vyrovnávací 62,5x8x12 cm</t>
  </si>
  <si>
    <t>712072795</t>
  </si>
  <si>
    <t>1153803150</t>
  </si>
  <si>
    <t>452112121</t>
  </si>
  <si>
    <t>Osazení betonových prstenců nebo rámů v do 200 mm</t>
  </si>
  <si>
    <t>-237991981</t>
  </si>
  <si>
    <t>Osazení betonových dílců prstenců nebo rámů pod poklopy a mříže, výšky přes 100 do 200 mm</t>
  </si>
  <si>
    <t>"Stoka D2" 1</t>
  </si>
  <si>
    <t>"Stoka D2a" 8</t>
  </si>
  <si>
    <t>"Stoka D2b" 1</t>
  </si>
  <si>
    <t>59224178</t>
  </si>
  <si>
    <t>prstenec betonový vyrovnávací 62,5x12x12 cm</t>
  </si>
  <si>
    <t>728006935</t>
  </si>
  <si>
    <t>452311121</t>
  </si>
  <si>
    <t>Podkladní desky z betonu prostého tř. C 8/10 otevřený výkop</t>
  </si>
  <si>
    <t>-158903346</t>
  </si>
  <si>
    <t>Podkladní a zajišťovací konstrukce z betonu prostého v otevřeném výkopu desky pod potrubí, stoky a drobné objekty z betonu tř. C 8/10</t>
  </si>
  <si>
    <t>uliční vpusti</t>
  </si>
  <si>
    <t>0,8*0,8*0,1*16</t>
  </si>
  <si>
    <t>1276833675</t>
  </si>
  <si>
    <t>"prefa" 3,14*0,75*0,75*0,1*32</t>
  </si>
  <si>
    <t>"monolitická" 2*2*0,1</t>
  </si>
  <si>
    <t>1,1*4,1*0,1</t>
  </si>
  <si>
    <t>2,5*1,9*0,15</t>
  </si>
  <si>
    <t>465511523</t>
  </si>
  <si>
    <t>Dlažba z lomového kamene do betonu C12/15 tl.100mm s vyplněním spár maltou a vyspárováním plocha nad 20 m2 tl 300 mm</t>
  </si>
  <si>
    <t>-1276845300</t>
  </si>
  <si>
    <t>Dlažba z lomového kamene upraveného vodorovná nebo plocha ve sklonu do 1:2 s dodáním hmot do betonu C12/15, s vyplněním spár maltou MC 10 a s vyspárováním maltou MCS v ploše přes 20 m2, tl. 300 mm</t>
  </si>
  <si>
    <t>Poznámka k položce:_x000D_
Dodávka + montáž vtokové mříže 500x500mm, litinová D400, vč. rámu a tlumící vložky</t>
  </si>
  <si>
    <t>u horské vpusti</t>
  </si>
  <si>
    <t>2,6*(5,8+9,5)</t>
  </si>
  <si>
    <t>Podklad z vibrovaného štěrku VŠ tl 120 mm fr 0-32mm - dočasná úprava vozovky</t>
  </si>
  <si>
    <t>-1433378271</t>
  </si>
  <si>
    <t>-959544676</t>
  </si>
  <si>
    <t>565757174</t>
  </si>
  <si>
    <t>662891740</t>
  </si>
  <si>
    <t>-476320274</t>
  </si>
  <si>
    <t>920435789</t>
  </si>
  <si>
    <t>Podklad nebo podsyp ze štěrkopísku ŠP tl 200 mm - obnova městských komunikací</t>
  </si>
  <si>
    <t>713410493</t>
  </si>
  <si>
    <t>-1356138539</t>
  </si>
  <si>
    <t>2053475930</t>
  </si>
  <si>
    <t>-2024228166</t>
  </si>
  <si>
    <t>-2015681853</t>
  </si>
  <si>
    <t>-484119452</t>
  </si>
  <si>
    <t>-2084728686</t>
  </si>
  <si>
    <t>706350499</t>
  </si>
  <si>
    <t>přípojky k vpustím</t>
  </si>
  <si>
    <t>"nové" 43</t>
  </si>
  <si>
    <t>"stávající" 25</t>
  </si>
  <si>
    <t>1402729314</t>
  </si>
  <si>
    <t>764468107</t>
  </si>
  <si>
    <t>892958298</t>
  </si>
  <si>
    <t>-2071789142</t>
  </si>
  <si>
    <t>napojení horské vpusti D2s</t>
  </si>
  <si>
    <t>4,6</t>
  </si>
  <si>
    <t>52248835</t>
  </si>
  <si>
    <t>123798160</t>
  </si>
  <si>
    <t>"Stoka D2" 16,7</t>
  </si>
  <si>
    <t>"Stoka D2a" 194,9</t>
  </si>
  <si>
    <t>"Stoka D2a2" 5,1</t>
  </si>
  <si>
    <t>"Stoka D2c" 50,4</t>
  </si>
  <si>
    <t>"Stoka D2e" 46,6</t>
  </si>
  <si>
    <t>481234054</t>
  </si>
  <si>
    <t>871390310</t>
  </si>
  <si>
    <t>Montáž kanalizačního potrubí hladkého plnostěnného SN 10 z polypropylenu DN 400</t>
  </si>
  <si>
    <t>-169478663</t>
  </si>
  <si>
    <t>Montáž kanalizačního potrubí z plastů z polypropylenu PP hladkého plnostěnného SN 10 DN 400</t>
  </si>
  <si>
    <t>"Stoka D2a" 140,3</t>
  </si>
  <si>
    <t>"Stoka D2a1" 29,5</t>
  </si>
  <si>
    <t>"Stoka D2b" 69,4</t>
  </si>
  <si>
    <t>"Stoka D2d" 46,6</t>
  </si>
  <si>
    <t>28617015</t>
  </si>
  <si>
    <t>trubka kanalizační PP plnostěnná třívrstvá DN 400x3000 mm SN 10</t>
  </si>
  <si>
    <t>1178344645</t>
  </si>
  <si>
    <t>871420310</t>
  </si>
  <si>
    <t>Montáž kanalizačního potrubí hladkého plnostěnného SN 10 z polypropylenu DN 500</t>
  </si>
  <si>
    <t>836234955</t>
  </si>
  <si>
    <t>Montáž kanalizačního potrubí z plastů z polypropylenu PP hladkého plnostěnného SN 10 DN 500</t>
  </si>
  <si>
    <t>"Stoka D1" 19,1</t>
  </si>
  <si>
    <t>"Stoka D2" 133,7</t>
  </si>
  <si>
    <t>"Stoka D2a" 120,7</t>
  </si>
  <si>
    <t>28617016</t>
  </si>
  <si>
    <t>trubka kanalizační PP plnostěnná třívrstvá DN 500x3000 mm SN 10</t>
  </si>
  <si>
    <t>995244306</t>
  </si>
  <si>
    <t>-1824279204</t>
  </si>
  <si>
    <t>přípojky vpustí</t>
  </si>
  <si>
    <t>"stávající" 11*2</t>
  </si>
  <si>
    <t>"nové" 16*2</t>
  </si>
  <si>
    <t>143262294</t>
  </si>
  <si>
    <t>-736781496</t>
  </si>
  <si>
    <t>1309567436</t>
  </si>
  <si>
    <t>1011628090</t>
  </si>
  <si>
    <t>-1410430607</t>
  </si>
  <si>
    <t>877310440</t>
  </si>
  <si>
    <t>Montáž šachtových vložek na kanalizačním potrubí z PP trub korugovaných DN 150</t>
  </si>
  <si>
    <t>-1179901491</t>
  </si>
  <si>
    <t>Montáž tvarovek na kanalizačním plastovém potrubí z polypropylenu PP korugovaného šachtových vložek DN 150</t>
  </si>
  <si>
    <t>28617480</t>
  </si>
  <si>
    <t>vložka šachtová kanalizace PP korugované DN 160</t>
  </si>
  <si>
    <t>-516098</t>
  </si>
  <si>
    <t>-1141347011</t>
  </si>
  <si>
    <t>-644016259</t>
  </si>
  <si>
    <t>591064556</t>
  </si>
  <si>
    <t>-356544687</t>
  </si>
  <si>
    <t>877370310</t>
  </si>
  <si>
    <t>Montáž kolen na kanalizačním potrubí z PP trub hladkých plnostěnných DN 300</t>
  </si>
  <si>
    <t>-1150873841</t>
  </si>
  <si>
    <t>Montáž tvarovek na kanalizačním plastovém potrubí z polypropylenu PP hladkého plnostěnného kolen DN 300</t>
  </si>
  <si>
    <t>28617185</t>
  </si>
  <si>
    <t>koleno kanalizační PP SN 16 45 ° DN 300</t>
  </si>
  <si>
    <t>-2052533458</t>
  </si>
  <si>
    <t>877370320</t>
  </si>
  <si>
    <t>Montáž odboček na kanalizačním potrubí z PP trub hladkých plnostěnných DN 300</t>
  </si>
  <si>
    <t>-1145208123</t>
  </si>
  <si>
    <t>Montáž tvarovek na kanalizačním plastovém potrubí z polypropylenu PP hladkého plnostěnného odboček DN 300</t>
  </si>
  <si>
    <t>uliční v pusti</t>
  </si>
  <si>
    <t>28617214</t>
  </si>
  <si>
    <t>odbočka kanalizační PP SN 16 45° DN 300/DN150</t>
  </si>
  <si>
    <t>1364306013</t>
  </si>
  <si>
    <t>978741230</t>
  </si>
  <si>
    <t>28617238</t>
  </si>
  <si>
    <t>spojka přesuvná kanalizační PP DN 300</t>
  </si>
  <si>
    <t>2097232628</t>
  </si>
  <si>
    <t>877390320</t>
  </si>
  <si>
    <t>Montáž odboček na kanalizačním potrubí z PP trub hladkých plnostěnných DN 400</t>
  </si>
  <si>
    <t>912868556</t>
  </si>
  <si>
    <t>Montáž tvarovek na kanalizačním plastovém potrubí z polypropylenu PP hladkého plnostěnného odboček DN 400</t>
  </si>
  <si>
    <t>28617219</t>
  </si>
  <si>
    <t>odbočka kanalizační PP SN 16 45° DN 400/DN150</t>
  </si>
  <si>
    <t>1742697931</t>
  </si>
  <si>
    <t>28617222</t>
  </si>
  <si>
    <t>odbočka kanalizační PP SN 16 45° DN 400/DN300</t>
  </si>
  <si>
    <t>1196726135</t>
  </si>
  <si>
    <t>877390440</t>
  </si>
  <si>
    <t>Montáž šachtových vložek na kanalizačním potrubí z PP trub korugovaných DN 400</t>
  </si>
  <si>
    <t>631345450</t>
  </si>
  <si>
    <t>Montáž tvarovek na kanalizačním plastovém potrubí z polypropylenu PP korugovaného šachtových vložek DN 400</t>
  </si>
  <si>
    <t>28617484</t>
  </si>
  <si>
    <t>vložka šachtová kanalizace PP korugované DN 400</t>
  </si>
  <si>
    <t>-1724595560</t>
  </si>
  <si>
    <t>877420320</t>
  </si>
  <si>
    <t>Montáž odboček na kanalizačním potrubí z PP trub hladkých plnostěnných DN 500</t>
  </si>
  <si>
    <t>-960974085</t>
  </si>
  <si>
    <t>Montáž tvarovek na kanalizačním plastovém potrubí z polypropylenu PP hladkého plnostěnného odboček DN 500</t>
  </si>
  <si>
    <t>28617224</t>
  </si>
  <si>
    <t>odbočka kanalizační PP SN 16 45° DN 500/DN150</t>
  </si>
  <si>
    <t>-1795517609</t>
  </si>
  <si>
    <t>-605594435</t>
  </si>
  <si>
    <t>-1736525835</t>
  </si>
  <si>
    <t>"Stoky" 4,6+313,7</t>
  </si>
  <si>
    <t>1887902829</t>
  </si>
  <si>
    <t>dle počtu stok</t>
  </si>
  <si>
    <t>"prefa" 1</t>
  </si>
  <si>
    <t>-1303933825</t>
  </si>
  <si>
    <t>"Prefa" 9</t>
  </si>
  <si>
    <t>892421111</t>
  </si>
  <si>
    <t>Tlaková zkouška vodou potrubí DN 400 nebo 500</t>
  </si>
  <si>
    <t>527633982</t>
  </si>
  <si>
    <t>Tlakové zkoušky vodou na potrubí DN 400 nebo 500</t>
  </si>
  <si>
    <t>"Stoky" 285,8+273,5</t>
  </si>
  <si>
    <t>892392121</t>
  </si>
  <si>
    <t>Tlaková zkouška vzduchem potrubí DN 400 těsnícím vakem ucpávkovým</t>
  </si>
  <si>
    <t>-1147494009</t>
  </si>
  <si>
    <t>Tlakové zkoušky vzduchem těsnícími vaky ucpávkovými DN 400</t>
  </si>
  <si>
    <t>892422121</t>
  </si>
  <si>
    <t>Tlaková zkouška vzduchem potrubí DN 500 těsnícím vakem ucpávkovým</t>
  </si>
  <si>
    <t>-1593533581</t>
  </si>
  <si>
    <t>Tlakové zkoušky vzduchem těsnícími vaky ucpávkovými DN 500</t>
  </si>
  <si>
    <t>"Prefa" 14</t>
  </si>
  <si>
    <t>-1301374685</t>
  </si>
  <si>
    <t>"Stoka D1" 2</t>
  </si>
  <si>
    <t>"Stoka D2" 7+5+5</t>
  </si>
  <si>
    <t>"Stoka D2a" 9+8+7</t>
  </si>
  <si>
    <t>"Stoka D2a1" 1+1</t>
  </si>
  <si>
    <t>"Stoka D2a2" 1</t>
  </si>
  <si>
    <t>"Stoka D2b" 2</t>
  </si>
  <si>
    <t>"Stoka D2d" 1+1+1</t>
  </si>
  <si>
    <t>1183399609</t>
  </si>
  <si>
    <t>127463455</t>
  </si>
  <si>
    <t>-232407945</t>
  </si>
  <si>
    <t>-638871221</t>
  </si>
  <si>
    <t>2+6+15+1+1+2+1+2+1</t>
  </si>
  <si>
    <t>242421500</t>
  </si>
  <si>
    <t>-59018239</t>
  </si>
  <si>
    <t>-938818732</t>
  </si>
  <si>
    <t>933693682</t>
  </si>
  <si>
    <t>53+31</t>
  </si>
  <si>
    <t>895931110R</t>
  </si>
  <si>
    <t>Dodávka + montáž horské vpusti 1500x900x1350, vč- litinové mříže B125</t>
  </si>
  <si>
    <t>330221488</t>
  </si>
  <si>
    <t>"Stoka D2a" 1</t>
  </si>
  <si>
    <t>895941310R</t>
  </si>
  <si>
    <t>Dodávka + montáž uliční vpusti DN 500, hloubka do 3m, vč.mříže a kalového koše</t>
  </si>
  <si>
    <t>1026871590</t>
  </si>
  <si>
    <t>895941312R</t>
  </si>
  <si>
    <t>Demontáž stávající uliční v pusti, vč. jejího zpětného sestavení</t>
  </si>
  <si>
    <t>-625903583</t>
  </si>
  <si>
    <t>895941313R</t>
  </si>
  <si>
    <t>Příplatek za přepojení uličních vpustí a jejich přípojek na novou kanalizaci</t>
  </si>
  <si>
    <t>-1513368852</t>
  </si>
  <si>
    <t>895941314R</t>
  </si>
  <si>
    <t>Dodávka + montáž vtokové mříže 500x500mm, litinová D400, vč. rámu a tlumící vložky</t>
  </si>
  <si>
    <t>2126717076</t>
  </si>
  <si>
    <t>896221112</t>
  </si>
  <si>
    <t>Spadiště kanalizační z betonu kruhové jednoduché dno beton tř. C 25/30 horní potrubí DN 300 nebo 400</t>
  </si>
  <si>
    <t>1057975352</t>
  </si>
  <si>
    <t>Spadiště kanalizační z prostého betonu  kruhové výšky vstupu do 0,90 m a základní výšky spadiště 0,60 m jednoduché se dnem z betonu tř. C 25/30 s horním potrubím DN 350 nebo 400</t>
  </si>
  <si>
    <t>-976840434</t>
  </si>
  <si>
    <t>monolitická</t>
  </si>
  <si>
    <t>2036195667</t>
  </si>
  <si>
    <t>-544572964</t>
  </si>
  <si>
    <t>900,2-R</t>
  </si>
  <si>
    <t>Nápojení kanalizačního potrubí PP DN 500 na stávající prefa šachtu, na vrtávkou a utěsněním protupu, vč. dodávky materiálu</t>
  </si>
  <si>
    <t>1220929091</t>
  </si>
  <si>
    <t>"Stoka D1" 1</t>
  </si>
  <si>
    <t>900,3-R</t>
  </si>
  <si>
    <t>Zafoukání kanalizačního potrubí cemento-popílkovou směsí</t>
  </si>
  <si>
    <t>771924556</t>
  </si>
  <si>
    <t>"DN300" 3,14*0,15*0,15*49,2</t>
  </si>
  <si>
    <t>"DN400" 3,14*0,2*0,2*95</t>
  </si>
  <si>
    <t>135</t>
  </si>
  <si>
    <t>-1540101087</t>
  </si>
  <si>
    <t>"Stoka D1" 19,1*2</t>
  </si>
  <si>
    <t>"Stoka D2" 16,7*2</t>
  </si>
  <si>
    <t>133,7*2</t>
  </si>
  <si>
    <t>"Stoka D2a" 194,9*2</t>
  </si>
  <si>
    <t>140,3*2</t>
  </si>
  <si>
    <t>120,7*2</t>
  </si>
  <si>
    <t>"Stoka D2a1" 29,5*2</t>
  </si>
  <si>
    <t>"Stoka D2a2" 5,1*2</t>
  </si>
  <si>
    <t>"Stoka D2b" 69,4*2</t>
  </si>
  <si>
    <t>"Stoka D2c" 50,4*2</t>
  </si>
  <si>
    <t>"Stoka D2d" 46,6*2</t>
  </si>
  <si>
    <t>"Stoka D2e" 46,6*2</t>
  </si>
  <si>
    <t>136</t>
  </si>
  <si>
    <t>935114122R</t>
  </si>
  <si>
    <t>Štěrbinový odvodňovací betonový žlab 450x500 mm se spádem 0,5% se základem s krycím litinovým roštěm, čel a vpustí s potrubím</t>
  </si>
  <si>
    <t>-1547638659</t>
  </si>
  <si>
    <t>Štěrbinový odvodňovací betonový žlab se základem z betonu prostého a s obetonováním rozměru 450x500 mm bez obrubníku se spádem dna 0,5 %  s krycím litinovým roštěm, čel a vpustí s potrubím</t>
  </si>
  <si>
    <t>1246,5</t>
  </si>
  <si>
    <t>137</t>
  </si>
  <si>
    <t>-2126605811</t>
  </si>
  <si>
    <t>2*(1,7+1,7)</t>
  </si>
  <si>
    <t>2*3,14*0,25</t>
  </si>
  <si>
    <t>2*3,14*0,2</t>
  </si>
  <si>
    <t>138</t>
  </si>
  <si>
    <t>969021100R</t>
  </si>
  <si>
    <t>Vybourání stávající prefa šachty DN 1000 hloubky do 3m, vč. poklopu, vč. odvozu suti do 10km, uložení na skládku a poplatku za suť</t>
  </si>
  <si>
    <t>-63922600</t>
  </si>
  <si>
    <t>139</t>
  </si>
  <si>
    <t>969021101R</t>
  </si>
  <si>
    <t>Vybourání stávající prefa šachty DN 1000 do hloubky 1,5m, vč. poklopu, vč. odvozu suti do 10km, uložení na skládku a poplatku za suť</t>
  </si>
  <si>
    <t>1786607173</t>
  </si>
  <si>
    <t>140</t>
  </si>
  <si>
    <t>969021131</t>
  </si>
  <si>
    <t>Vybourání kanalizačního potrubí DN do 300</t>
  </si>
  <si>
    <t>-158122557</t>
  </si>
  <si>
    <t>Vybourání kanalizačního potrubí  DN do 300 mm</t>
  </si>
  <si>
    <t>101,5</t>
  </si>
  <si>
    <t>141</t>
  </si>
  <si>
    <t>969021132</t>
  </si>
  <si>
    <t>Vybourání kanalizačního potrubí DN do 400</t>
  </si>
  <si>
    <t>-896054165</t>
  </si>
  <si>
    <t>Vybourání kanalizačního potrubí  DN do 400 mm</t>
  </si>
  <si>
    <t>452,6</t>
  </si>
  <si>
    <t>142</t>
  </si>
  <si>
    <t>969021133</t>
  </si>
  <si>
    <t>Vybourání kanalizačního potrubí DN do 500</t>
  </si>
  <si>
    <t>-1907195962</t>
  </si>
  <si>
    <t>Vybourání kanalizačního potrubí  DN do 500 mm</t>
  </si>
  <si>
    <t>72,7</t>
  </si>
  <si>
    <t>143</t>
  </si>
  <si>
    <t>521769229</t>
  </si>
  <si>
    <t>144</t>
  </si>
  <si>
    <t>-1967080178</t>
  </si>
  <si>
    <t>3548,223*14 'Přepočtené koeficientem množství</t>
  </si>
  <si>
    <t>145</t>
  </si>
  <si>
    <t>1796622722</t>
  </si>
  <si>
    <t>146</t>
  </si>
  <si>
    <t>-1886112040</t>
  </si>
  <si>
    <t>922,5+451+262,4</t>
  </si>
  <si>
    <t>147</t>
  </si>
  <si>
    <t>-69877099</t>
  </si>
  <si>
    <t>787,394+1037,929</t>
  </si>
  <si>
    <t>148</t>
  </si>
  <si>
    <t>997013831</t>
  </si>
  <si>
    <t>Poplatek za uložení na skládce (skládkovné) stavebního odpadu směsného kód odpadu 170 904</t>
  </si>
  <si>
    <t>-1191359141</t>
  </si>
  <si>
    <t>Poplatek za uložení stavebního odpadu na skládce (skládkovné) směsného stavebního a demoličního zatříděného do Katalogu odpadů pod kódem 170 904</t>
  </si>
  <si>
    <t>kanalizační potrubí</t>
  </si>
  <si>
    <t>9,44+63,364+14,177</t>
  </si>
  <si>
    <t>149</t>
  </si>
  <si>
    <t>473050791</t>
  </si>
  <si>
    <t>003 - SO 5-5.7 Preložky inžinierskych sieti</t>
  </si>
  <si>
    <t>225399817</t>
  </si>
  <si>
    <t>-165447359</t>
  </si>
  <si>
    <t>450</t>
  </si>
  <si>
    <t>-927518295</t>
  </si>
  <si>
    <t>Poznámka k položce:_x000D_
viz TZ př.č. D.3.1 a v.č. D.3.2 až 14, D.4.2, C.2 až C.7</t>
  </si>
  <si>
    <t>v komunikaci tl.500mm, uvažováno šířka 0,6m (komunikace již odstraněna v rámci SO 5-5 a 5-5.6)</t>
  </si>
  <si>
    <t>"V2" 149*0,6</t>
  </si>
  <si>
    <t>"V3" 161*0,6</t>
  </si>
  <si>
    <t>"V5" 112,1*0,6</t>
  </si>
  <si>
    <t>"V6" 21*0,6</t>
  </si>
  <si>
    <t>"V7" 31*0,6</t>
  </si>
  <si>
    <t>"V9" 173*0,6</t>
  </si>
  <si>
    <t>"V11" 54,8*0,6</t>
  </si>
  <si>
    <t>"V11.1" 56,8*0,6</t>
  </si>
  <si>
    <t>"V11.2" 54,3*0,6</t>
  </si>
  <si>
    <t>"V12" 60*0,6</t>
  </si>
  <si>
    <t>-1413751469</t>
  </si>
  <si>
    <t>1100903960</t>
  </si>
  <si>
    <t>-617446279</t>
  </si>
  <si>
    <t>pozemní voda - dle počtu řadu</t>
  </si>
  <si>
    <t>-1479472157</t>
  </si>
  <si>
    <t>45*12</t>
  </si>
  <si>
    <t>1201111892</t>
  </si>
  <si>
    <t>-622766677</t>
  </si>
  <si>
    <t>864720804</t>
  </si>
  <si>
    <t>"V2" 10*1,1</t>
  </si>
  <si>
    <t>"V3" 3*1,1</t>
  </si>
  <si>
    <t>"V5" 1*1,1</t>
  </si>
  <si>
    <t>"V9" 1*1,1</t>
  </si>
  <si>
    <t>"V11" 2*1,1</t>
  </si>
  <si>
    <t>"V11.1" 2*1,1</t>
  </si>
  <si>
    <t>"V11.2" 1*1,1</t>
  </si>
  <si>
    <t>390426647</t>
  </si>
  <si>
    <t>"V2" 2*1,1</t>
  </si>
  <si>
    <t>71477019</t>
  </si>
  <si>
    <t>"V2" 3*1,1</t>
  </si>
  <si>
    <t>"V3" 2*1,1</t>
  </si>
  <si>
    <t>"V5" 2*1,1</t>
  </si>
  <si>
    <t>"V6" 1*1,1</t>
  </si>
  <si>
    <t>"V7" 1*1,1</t>
  </si>
  <si>
    <t>"V9" 2*1,1</t>
  </si>
  <si>
    <t>"V11.2" 2*1,1</t>
  </si>
  <si>
    <t>1042037175</t>
  </si>
  <si>
    <t>(22+2,2+18,7)*2*1,7</t>
  </si>
  <si>
    <t>132201203</t>
  </si>
  <si>
    <t>Hloubení rýh š do 2000 mm v hornině tř. 3 objemu do 5000 m3</t>
  </si>
  <si>
    <t>1717555030</t>
  </si>
  <si>
    <t>Hloubení zapažených i nezapažených rýh šířky přes 600 do 2 000 mm  s urovnáním dna do předepsaného profilu a spádu v hornině tř. 3 přes 1 000 do 5 000 m3</t>
  </si>
  <si>
    <t>Poznámka k položce:_x000D_
viz TZ př.č. D.3.1 a v.č. D.3.2 až 14, D.4.2, C.2 až C.7_x000D_
hor. tř. III. 80%, hor. tř. IV. 20%</t>
  </si>
  <si>
    <t>řady</t>
  </si>
  <si>
    <t>"V2" 149*1,1*(1,7-0,5)</t>
  </si>
  <si>
    <t>"V3" 161*1,1*(1,7-0,5)</t>
  </si>
  <si>
    <t>"V5" 112,1*1,1*(1,7-0,5)</t>
  </si>
  <si>
    <t>"V6" 21*1,1*(1,6-0,5)</t>
  </si>
  <si>
    <t>"V7" 31*1,1*(1,6-0,5)</t>
  </si>
  <si>
    <t>"V9" 173*1,1*(1,6-0,5)</t>
  </si>
  <si>
    <t>"V11" 54,8*1,1*(1,6-0,5)</t>
  </si>
  <si>
    <t>"V12" 60*1,1*(1,6-0,5)</t>
  </si>
  <si>
    <t>"V11.1" 56,8*1,1*(1,6-0,5)</t>
  </si>
  <si>
    <t>"V11.2" 54,3*1,1*(1,7-0,5)</t>
  </si>
  <si>
    <t>128*0,9*(1,5-0,5)</t>
  </si>
  <si>
    <t>1223,934*0,8</t>
  </si>
  <si>
    <t>-1203847895</t>
  </si>
  <si>
    <t>979,147*0,3</t>
  </si>
  <si>
    <t>132301203</t>
  </si>
  <si>
    <t>Hloubení rýh š do 2000 mm v hornině tř. 4 objemu do 5000 m3</t>
  </si>
  <si>
    <t>1131405988</t>
  </si>
  <si>
    <t>Hloubení zapažených i nezapažených rýh šířky přes 600 do 2 000 mm  s urovnáním dna do předepsaného profilu a spádu v hornině tř. 4 přes 1 000 do 5 000 m3</t>
  </si>
  <si>
    <t>celkový výkop rýh viz výkop hor tř III</t>
  </si>
  <si>
    <t>1223,934*0,2</t>
  </si>
  <si>
    <t>-1873802261</t>
  </si>
  <si>
    <t>244,787*0,3</t>
  </si>
  <si>
    <t>1281481207</t>
  </si>
  <si>
    <t xml:space="preserve">Poznámka k položce:_x000D_
viz TZ př.č. D.3.1 a v.č. D.3.2 až 14, D.4.2, C.2 až C.7_x000D_
</t>
  </si>
  <si>
    <t>"V2" 149*1,7*2</t>
  </si>
  <si>
    <t>"V3" 161*1,7*2</t>
  </si>
  <si>
    <t>"V5" 112,1*1,7*2</t>
  </si>
  <si>
    <t>"V6" 21*1,6*2</t>
  </si>
  <si>
    <t>"V7" 31*1,6*2</t>
  </si>
  <si>
    <t>"V9" 173*1,6*2</t>
  </si>
  <si>
    <t>"V11" 54,8*1,6*2</t>
  </si>
  <si>
    <t>"V12" 60*1,6*2</t>
  </si>
  <si>
    <t>"V11.1" 56,8*1,6*2</t>
  </si>
  <si>
    <t>"V11.2" 54,3*1,7*2</t>
  </si>
  <si>
    <t>128*1,5*2</t>
  </si>
  <si>
    <t>1273445444</t>
  </si>
  <si>
    <t>-1870833735</t>
  </si>
  <si>
    <t>(979,147+244,787)*0,55</t>
  </si>
  <si>
    <t>-966318093</t>
  </si>
  <si>
    <t>979,147+293,744</t>
  </si>
  <si>
    <t>-600919653</t>
  </si>
  <si>
    <t>-70071249</t>
  </si>
  <si>
    <t>1272,891</t>
  </si>
  <si>
    <t>-680,792</t>
  </si>
  <si>
    <t>"nový zasýpový materiál" 375,798/1,84</t>
  </si>
  <si>
    <t>186796669</t>
  </si>
  <si>
    <t>680,792</t>
  </si>
  <si>
    <t>-375,798/1,84</t>
  </si>
  <si>
    <t>1569345305</t>
  </si>
  <si>
    <t>883113688</t>
  </si>
  <si>
    <t>340537721</t>
  </si>
  <si>
    <t>796,337*1,8 'Přepočtené koeficientem množství</t>
  </si>
  <si>
    <t>1097092072</t>
  </si>
  <si>
    <t>979,147+244,787</t>
  </si>
  <si>
    <t>-107,55</t>
  </si>
  <si>
    <t>-433,887</t>
  </si>
  <si>
    <t>podkladní bloky</t>
  </si>
  <si>
    <t>-1,705</t>
  </si>
  <si>
    <t>-955589961</t>
  </si>
  <si>
    <t>680,792*0,3</t>
  </si>
  <si>
    <t>204,238*1,84 'Přepočtené koeficientem množství</t>
  </si>
  <si>
    <t>1162348346</t>
  </si>
  <si>
    <t>"V2" 149*1,1*0,41</t>
  </si>
  <si>
    <t>"V3" 161*1,1*0,41</t>
  </si>
  <si>
    <t>"V5" 112,1*1,1*0,41</t>
  </si>
  <si>
    <t>"V6" 21*1,1*0,41</t>
  </si>
  <si>
    <t>"V7" 31*1,1*0,41</t>
  </si>
  <si>
    <t>"V9" 173*1,1*0,41</t>
  </si>
  <si>
    <t>"V11" 54,8*1,1*0,39</t>
  </si>
  <si>
    <t>"V11.1" 56,8*1,1*0,46</t>
  </si>
  <si>
    <t>"V11.2" 54,3*1,1*0,41</t>
  </si>
  <si>
    <t>"V12" 60*1,1*0,41</t>
  </si>
  <si>
    <t>128*0,9*0,332</t>
  </si>
  <si>
    <t>-1924941751</t>
  </si>
  <si>
    <t>433,887*1,84 'Přepočtené koeficientem množství</t>
  </si>
  <si>
    <t>-1354885149</t>
  </si>
  <si>
    <t>873,6</t>
  </si>
  <si>
    <t>1602660831</t>
  </si>
  <si>
    <t>"řady" 873,6*1,1</t>
  </si>
  <si>
    <t>-1338028988</t>
  </si>
  <si>
    <t>"V2" 149*1,1*0,1</t>
  </si>
  <si>
    <t>"V3" 161*1,1*0,1</t>
  </si>
  <si>
    <t>"V5" 112,1*1,1*0,1</t>
  </si>
  <si>
    <t>"V6" 21*1,1*0,1</t>
  </si>
  <si>
    <t>"V7" 31*1,1*0,1</t>
  </si>
  <si>
    <t>"V9" 173*1,1*0,1</t>
  </si>
  <si>
    <t>"V11" 54,8*1,1*0,1</t>
  </si>
  <si>
    <t>"V11.1" 56,8*1,1*0,1</t>
  </si>
  <si>
    <t>"V11.2" 54,3*1,1*0,1</t>
  </si>
  <si>
    <t>"V12" 60*1,1*0,1</t>
  </si>
  <si>
    <t>128*0,9*0,1</t>
  </si>
  <si>
    <t>452313141</t>
  </si>
  <si>
    <t>Podkladní bloky z betonu prostého tř. C 16/20 otevřený výkop</t>
  </si>
  <si>
    <t>-492288174</t>
  </si>
  <si>
    <t>Podkladní a zajišťovací konstrukce z betonu prostého v otevřeném výkopu bloky pro potrubí z betonu tř. C 16/20</t>
  </si>
  <si>
    <t>provizorní vodovod</t>
  </si>
  <si>
    <t>0,6*0,6*0,5*6</t>
  </si>
  <si>
    <t>452313151</t>
  </si>
  <si>
    <t>Podkladní bloky z betonu prostého tř. C 20/25 XC2 otevřený výkop</t>
  </si>
  <si>
    <t>-1755780137</t>
  </si>
  <si>
    <t>Podkladní a zajišťovací konstrukce z betonu prostého v otevřeném výkopu bloky pro potrubí z betonu tř. C 20/25</t>
  </si>
  <si>
    <t>odbočka</t>
  </si>
  <si>
    <t>0,087*13</t>
  </si>
  <si>
    <t>0,182*2</t>
  </si>
  <si>
    <t>odbočka hore</t>
  </si>
  <si>
    <t>0,07*3</t>
  </si>
  <si>
    <t>452353101</t>
  </si>
  <si>
    <t>Bednění podkladních bloků otevřený výkop</t>
  </si>
  <si>
    <t>-352347512</t>
  </si>
  <si>
    <t>Bednění podkladních a zajišťovacích konstrukcí v otevřeném výkopu bloků pro potrubí</t>
  </si>
  <si>
    <t>odbočky</t>
  </si>
  <si>
    <t>0,58*13</t>
  </si>
  <si>
    <t>0,92*2</t>
  </si>
  <si>
    <t>odbočky hore</t>
  </si>
  <si>
    <t>0,23*3</t>
  </si>
  <si>
    <t>4*0,6*0,5*6</t>
  </si>
  <si>
    <t>-1496290799</t>
  </si>
  <si>
    <t>188174193</t>
  </si>
  <si>
    <t>-774313054</t>
  </si>
  <si>
    <t>-1235904683</t>
  </si>
  <si>
    <t>-287625375</t>
  </si>
  <si>
    <t>1689310917</t>
  </si>
  <si>
    <t>-2112412127</t>
  </si>
  <si>
    <t>-243043407</t>
  </si>
  <si>
    <t>-454484306</t>
  </si>
  <si>
    <t>1874827464</t>
  </si>
  <si>
    <t>2005108529</t>
  </si>
  <si>
    <t>1937566455</t>
  </si>
  <si>
    <t>Asfaltový beton vrstva obrusná ACO 11 (ABS) tř. I tl 50 mm š do 3 m z modifikovaného asfaltu - obnova městských komunikací</t>
  </si>
  <si>
    <t>579142467</t>
  </si>
  <si>
    <t>Asfaltový beton vrstva obrusná ACO 11 (ABS)  s rozprostřením a se zhutněním z modifikovaného asfaltu v pruhu šířky do 3 m, po zhutnění tl. 50 mm</t>
  </si>
  <si>
    <t>857242122</t>
  </si>
  <si>
    <t>Montáž litinových tvarovek jednoosých přírubových otevřený výkop DN 80</t>
  </si>
  <si>
    <t>1604299525</t>
  </si>
  <si>
    <t>Montáž litinových tvarovek na potrubí litinovém tlakovém jednoosých na potrubí z trub přírubových v otevřeném výkopu, kanálu nebo v šachtě DN 80</t>
  </si>
  <si>
    <t>"FF kus" 2+5+2+1+2</t>
  </si>
  <si>
    <t>"n kus" 3</t>
  </si>
  <si>
    <t>55254047</t>
  </si>
  <si>
    <t>koleno 90° s patkou přírubové litinové vodovodní N-kus PN 10/40 DN 80</t>
  </si>
  <si>
    <t>375271210</t>
  </si>
  <si>
    <t>55253085</t>
  </si>
  <si>
    <t>trouba přírubová litinová vodovodní  PN 10/16 DN 80 dl 100mm</t>
  </si>
  <si>
    <t>910140956</t>
  </si>
  <si>
    <t>0,1*2</t>
  </si>
  <si>
    <t>55253087</t>
  </si>
  <si>
    <t>trouba přírubová litinová vodovodní  PN 10/16 DN 80 dl 200mm</t>
  </si>
  <si>
    <t>1779467474</t>
  </si>
  <si>
    <t>0,2*5</t>
  </si>
  <si>
    <t>55253092</t>
  </si>
  <si>
    <t>trouba přírubová litinová vodovodní  PN 10/16 DN 80 dl 500mm</t>
  </si>
  <si>
    <t>-887601659</t>
  </si>
  <si>
    <t>0,5*2</t>
  </si>
  <si>
    <t>55253098</t>
  </si>
  <si>
    <t>trouba přírubová litinová vodovodní  PN 10/16 DN 80 dl 1000mm</t>
  </si>
  <si>
    <t>-1039487332</t>
  </si>
  <si>
    <t>1*1</t>
  </si>
  <si>
    <t>857262122</t>
  </si>
  <si>
    <t>Montáž litinových tvarovek jednoosých přírubových otevřený výkop DN 100</t>
  </si>
  <si>
    <t>84653356</t>
  </si>
  <si>
    <t>Montáž litinových tvarovek na potrubí litinovém tlakovém jednoosých na potrubí z trub přírubových v otevřeném výkopu, kanálu nebo v šachtě DN 100</t>
  </si>
  <si>
    <t>"FF kus" 3+1+1</t>
  </si>
  <si>
    <t>"multi range" 11+7+1</t>
  </si>
  <si>
    <t>55253101</t>
  </si>
  <si>
    <t>trouba přírubová litinová vodovodní  PN 10/16 DN 100 dl 200mm</t>
  </si>
  <si>
    <t>530379101</t>
  </si>
  <si>
    <t>0,2*3</t>
  </si>
  <si>
    <t>0,2*1</t>
  </si>
  <si>
    <t>552,1-R</t>
  </si>
  <si>
    <t>spojka litinová Multi range DN 100/110</t>
  </si>
  <si>
    <t>73815836</t>
  </si>
  <si>
    <t>11+7+1</t>
  </si>
  <si>
    <t>857263131</t>
  </si>
  <si>
    <t>Montáž litinových tvarovek odbočných hrdlových otevřený výkop s integrovaným těsněním DN 100</t>
  </si>
  <si>
    <t>1543013618</t>
  </si>
  <si>
    <t>Montáž litinových tvarovek na potrubí litinovém tlakovém odbočných na potrubí z trub hrdlových v otevřeném výkopu, kanálu nebo v šachtě s integrovaným těsněním DN 100</t>
  </si>
  <si>
    <t>6+2</t>
  </si>
  <si>
    <t>55253745</t>
  </si>
  <si>
    <t>tvarovka hrdlová s přírubovou odbočkou z tvárné litiny,práškový epoxid, tl.250µm MMA-kus DN 100/80 mm</t>
  </si>
  <si>
    <t>-87506110</t>
  </si>
  <si>
    <t>857264122</t>
  </si>
  <si>
    <t>Montáž litinových tvarovek odbočných přírubových otevřený výkop DN 100</t>
  </si>
  <si>
    <t>-705666927</t>
  </si>
  <si>
    <t>Montáž litinových tvarovek na potrubí litinovém tlakovém odbočných na potrubí z trub přírubových v otevřeném výkopu, kanálu nebo v šachtě DN 100</t>
  </si>
  <si>
    <t>1+3+1</t>
  </si>
  <si>
    <t>55253515</t>
  </si>
  <si>
    <t>tvarovka přírubová litinová s přírubovou odbočkou,práškový epoxid tl250µm T-kus DN 100/80mm</t>
  </si>
  <si>
    <t>951926639</t>
  </si>
  <si>
    <t>55253516</t>
  </si>
  <si>
    <t>tvarovka přírubová litinová vodovodní s přírubovou odbočkou PN 10/16 T-kus DN 100/100</t>
  </si>
  <si>
    <t>-154692385</t>
  </si>
  <si>
    <t>3+1</t>
  </si>
  <si>
    <t>857312122</t>
  </si>
  <si>
    <t>Montáž litinových tvarovek jednoosých přírubových otevřený výkop DN 150</t>
  </si>
  <si>
    <t>1241601690</t>
  </si>
  <si>
    <t>Montáž litinových tvarovek na potrubí litinovém tlakovém jednoosých na potrubí z trub přírubových v otevřeném výkopu, kanálu nebo v šachtě DN 150</t>
  </si>
  <si>
    <t>"FF kus"1</t>
  </si>
  <si>
    <t>"multi range" 5</t>
  </si>
  <si>
    <t>55253178</t>
  </si>
  <si>
    <t>trouba přírubová litinová vodovodní  PN 10/16 DN 150 dl 200mm</t>
  </si>
  <si>
    <t>-2071480696</t>
  </si>
  <si>
    <t>552,2-R</t>
  </si>
  <si>
    <t>spojka litinová Multi range DN 150/160</t>
  </si>
  <si>
    <t>-329251210</t>
  </si>
  <si>
    <t>857314122</t>
  </si>
  <si>
    <t>Montáž litinových tvarovek odbočných přírubových otevřený výkop DN 150</t>
  </si>
  <si>
    <t>-1978816773</t>
  </si>
  <si>
    <t>Montáž litinových tvarovek na potrubí litinovém tlakovém odbočných na potrubí z trub přírubových v otevřeném výkopu, kanálu nebo v šachtě DN 150</t>
  </si>
  <si>
    <t>55253530</t>
  </si>
  <si>
    <t>tvarovka přírubová litinová vodovodní s přírubovou odbočkou PN 10/16 T-kus DN 150/150</t>
  </si>
  <si>
    <t>-2078983351</t>
  </si>
  <si>
    <t>55253528</t>
  </si>
  <si>
    <t>tvarovka přírubová litinová s přírubovou odbočkou,práškový epoxid tl 250µm T-kus DN 150/100</t>
  </si>
  <si>
    <t>1260009266</t>
  </si>
  <si>
    <t>871161141</t>
  </si>
  <si>
    <t>Montáž potrubí z PE100 SDR 11 otevřený výkop svařovaných na tupo D 32 x 3,0 mm</t>
  </si>
  <si>
    <t>1442949186</t>
  </si>
  <si>
    <t>Montáž vodovodního potrubí z plastů v otevřeném výkopu z polyetylenu PE 100 svařovaných na tupo SDR 11/PN16 D 32 x 3,0 mm</t>
  </si>
  <si>
    <t>64*2</t>
  </si>
  <si>
    <t>28613595</t>
  </si>
  <si>
    <t>potrubí dvouvrstvé PE100 SDR 11 32x3,0 dl 12m</t>
  </si>
  <si>
    <t>-1696547353</t>
  </si>
  <si>
    <t>potrubí dvouvrstvé PE100  SDR 11 32x3,0 dl 12m</t>
  </si>
  <si>
    <t>871241141</t>
  </si>
  <si>
    <t>Montáž potrubí z PE100 SDR 11 otevřený výkop svařovaných na tupo D 90 x 8,2 mm</t>
  </si>
  <si>
    <t>237239396</t>
  </si>
  <si>
    <t>Montáž vodovodního potrubí z plastů v otevřeném výkopu z polyetylenu PE 100 svařovaných na tupo SDR 11/PN16 D 90 x 8,2 mm</t>
  </si>
  <si>
    <t>"V11" 54,8</t>
  </si>
  <si>
    <t>28613600</t>
  </si>
  <si>
    <t>potrubí dvouvrstvé PE100 SDR 11 90x8,2 dl 12m</t>
  </si>
  <si>
    <t>-1970319554</t>
  </si>
  <si>
    <t>potrubí dvouvrstvé PE100  SDR 11 90x8,2 dl 12m</t>
  </si>
  <si>
    <t>871251141</t>
  </si>
  <si>
    <t>Montáž potrubí z PE100 SDR 11 otevřený výkop svařovaných na tupo D 110 x 10,0 mm</t>
  </si>
  <si>
    <t>1621738342</t>
  </si>
  <si>
    <t>Montáž vodovodního potrubí z plastů v otevřeném výkopu z polyetylenu PE 100 svařovaných na tupo SDR 11/PN16 D 110 x 10,0 mm</t>
  </si>
  <si>
    <t>"V2" 149</t>
  </si>
  <si>
    <t>"V3" 161</t>
  </si>
  <si>
    <t>"V5" 112,7</t>
  </si>
  <si>
    <t>"V6" 21</t>
  </si>
  <si>
    <t>"V7" 31</t>
  </si>
  <si>
    <t>"V9" 173</t>
  </si>
  <si>
    <t>"V11.2" 54,3</t>
  </si>
  <si>
    <t>"V12" 60</t>
  </si>
  <si>
    <t>28613601</t>
  </si>
  <si>
    <t>potrubí dvouvrstvé PE100 SDR 11 110x10,0 dl 12m</t>
  </si>
  <si>
    <t>-1873560668</t>
  </si>
  <si>
    <t>871321141</t>
  </si>
  <si>
    <t>Montáž potrubí z PE100 SDR 11 otevřený výkop svařovaných na tupo D 160 x 14,6 mm</t>
  </si>
  <si>
    <t>629297661</t>
  </si>
  <si>
    <t>Montáž vodovodního potrubí z plastů v otevřeném výkopu z polyetylenu PE 100 svařovaných na tupo SDR 11/PN16 D 160 x 14,6 mm</t>
  </si>
  <si>
    <t>"V11.1" 56,8</t>
  </si>
  <si>
    <t>28613604</t>
  </si>
  <si>
    <t>potrubí dvouvrstvé PE100 SDR 11 160x14,6 dl 12m</t>
  </si>
  <si>
    <t>1296459176</t>
  </si>
  <si>
    <t>877241101</t>
  </si>
  <si>
    <t>Montáž elektrospojek na vodovodním potrubí z PE trub d 90</t>
  </si>
  <si>
    <t>489550447</t>
  </si>
  <si>
    <t>Montáž tvarovek na vodovodním plastovém potrubí z polyetylenu PE 100 elektrotvarovek SDR 11/PN16 spojek, oblouků nebo redukcí d 90</t>
  </si>
  <si>
    <t>"lemový nákružek + příruba" 2</t>
  </si>
  <si>
    <t>"spojka" 2</t>
  </si>
  <si>
    <t>28615974</t>
  </si>
  <si>
    <t>elektrospojka SDR 11 PE 100 PN 16 d 90</t>
  </si>
  <si>
    <t>1101461004</t>
  </si>
  <si>
    <t>28612394R1</t>
  </si>
  <si>
    <t>točivá příruba PP s oc vložkou DN 80</t>
  </si>
  <si>
    <t>-1455720567</t>
  </si>
  <si>
    <t>28612395R2</t>
  </si>
  <si>
    <t>lemový nákružek DN 80</t>
  </si>
  <si>
    <t>-1207378447</t>
  </si>
  <si>
    <t>877261101</t>
  </si>
  <si>
    <t>Montáž elektrospojek na vodovodním potrubí z PE trub d 110</t>
  </si>
  <si>
    <t>-561049011</t>
  </si>
  <si>
    <t>Montáž tvarovek na vodovodním plastovém potrubí z polyetylenu PE 100 elektrotvarovek SDR 11/PN16 spojek, oblouků nebo redukcí d 110</t>
  </si>
  <si>
    <t>"Oblouky" 13+3+1+4+6+2+2+2+1+2</t>
  </si>
  <si>
    <t>"Lemový nákružek + příruba" 11+3+1</t>
  </si>
  <si>
    <t>"spojka" 55+10+6</t>
  </si>
  <si>
    <t>28614898R2</t>
  </si>
  <si>
    <t>oblouk 11° SDR 11 PE 100 PN 16 D 110mm</t>
  </si>
  <si>
    <t>96926967</t>
  </si>
  <si>
    <t>28614898R3</t>
  </si>
  <si>
    <t>oblouk 22° SDR 11 PE 100 PN 16 D 110mm</t>
  </si>
  <si>
    <t>1124002057</t>
  </si>
  <si>
    <t>3+2</t>
  </si>
  <si>
    <t>28614898R4</t>
  </si>
  <si>
    <t>oblouk 30° SDR 11 PE 100 PN 16 D 110mm</t>
  </si>
  <si>
    <t>-496645519</t>
  </si>
  <si>
    <t>1+2+2</t>
  </si>
  <si>
    <t>28614898R1</t>
  </si>
  <si>
    <t>oblouk 45° SDR 11 PE 100 PN 16 D 110mm</t>
  </si>
  <si>
    <t>-2053484492</t>
  </si>
  <si>
    <t>28614898R5</t>
  </si>
  <si>
    <t>oblouk 90° SDR 11 PE 100 PN 16 D 110mm</t>
  </si>
  <si>
    <t>-1278173529</t>
  </si>
  <si>
    <t>28612395R1</t>
  </si>
  <si>
    <t>točivá příruba PP s oc vložkou DN 100</t>
  </si>
  <si>
    <t>-2009681733</t>
  </si>
  <si>
    <t>11+3+1</t>
  </si>
  <si>
    <t>28612394R2</t>
  </si>
  <si>
    <t>lemový nákružek DN 100</t>
  </si>
  <si>
    <t>1306690101</t>
  </si>
  <si>
    <t>28615975</t>
  </si>
  <si>
    <t>elektrospojka SDR 11 PE 100 PN 16 d 110</t>
  </si>
  <si>
    <t>1123922026</t>
  </si>
  <si>
    <t>55+10+6</t>
  </si>
  <si>
    <t>877321101</t>
  </si>
  <si>
    <t>Montáž elektrospojek na vodovodním potrubí z PE trub d 160</t>
  </si>
  <si>
    <t>1466001830</t>
  </si>
  <si>
    <t>Montáž tvarovek na vodovodním plastovém potrubí z polyetylenu PE 100 elektrotvarovek SDR 11/PN16 spojek, oblouků nebo redukcí d 160</t>
  </si>
  <si>
    <t>"Oblouky" 3+2+2</t>
  </si>
  <si>
    <t>"Lemový nákružek + příruba" 5</t>
  </si>
  <si>
    <t>"spojka" 12</t>
  </si>
  <si>
    <t>28614901R1</t>
  </si>
  <si>
    <t>oblouk 11° SDR 11 PE 100 PN 16 D 160mm</t>
  </si>
  <si>
    <t>1125322187</t>
  </si>
  <si>
    <t>28614901R2</t>
  </si>
  <si>
    <t>oblouk 30° SDR 11 PE 100 PN 16 D 160mm</t>
  </si>
  <si>
    <t>724684535</t>
  </si>
  <si>
    <t>28614901R3</t>
  </si>
  <si>
    <t>oblouk 45° SDR 11 PE 100 PN 16 D 160mm</t>
  </si>
  <si>
    <t>1785882094</t>
  </si>
  <si>
    <t>28615900R1</t>
  </si>
  <si>
    <t>točivá příruba PP s oc vložkou DN 150</t>
  </si>
  <si>
    <t>160919988</t>
  </si>
  <si>
    <t>28615900R2</t>
  </si>
  <si>
    <t>lemový nákružek D 160</t>
  </si>
  <si>
    <t>-4803710</t>
  </si>
  <si>
    <t>28615978</t>
  </si>
  <si>
    <t>elektrospojka SDR 11 PE 100 PN 16 d 160</t>
  </si>
  <si>
    <t>-1336539325</t>
  </si>
  <si>
    <t>891241112</t>
  </si>
  <si>
    <t>Montáž vodovodních šoupátek otevřený výkop DN 80</t>
  </si>
  <si>
    <t>-535729423</t>
  </si>
  <si>
    <t>Montáž vodovodních armatur na potrubí šoupátek nebo klapek uzavíracích v otevřeném výkopu nebo v šachtách s osazením zemní soupravy (bez poklopů) DN 80</t>
  </si>
  <si>
    <t>42221303</t>
  </si>
  <si>
    <t>šoupátko pitná voda, litina GGG 50, krátká stavební délka, PN10/16 DN 80 x 180 mm</t>
  </si>
  <si>
    <t>-1681329468</t>
  </si>
  <si>
    <t>891247111</t>
  </si>
  <si>
    <t>Montáž hydrantů podzemních DN 80</t>
  </si>
  <si>
    <t>-1099097753</t>
  </si>
  <si>
    <t>Montáž vodovodních armatur na potrubí hydrantů podzemních (bez osazení poklopů) DN 80</t>
  </si>
  <si>
    <t>42273591</t>
  </si>
  <si>
    <t>hydrant podzemní DN80 PN16 jednoduchý uzávěr, krycí výška 1500 mm</t>
  </si>
  <si>
    <t>1463445133</t>
  </si>
  <si>
    <t>891261112</t>
  </si>
  <si>
    <t>Montáž vodovodních šoupátek otevřený výkop DN 100</t>
  </si>
  <si>
    <t>-1750596886</t>
  </si>
  <si>
    <t>Montáž vodovodních armatur na potrubí šoupátek nebo klapek uzavíracích v otevřeném výkopu nebo v šachtách s osazením zemní soupravy (bez poklopů) DN 100</t>
  </si>
  <si>
    <t>9+2+1</t>
  </si>
  <si>
    <t>42221304</t>
  </si>
  <si>
    <t>šoupátko pitná voda, litina GGG 50, krátká stavební délka, PN10/16 DN 100 x 190 mm</t>
  </si>
  <si>
    <t>-1250635329</t>
  </si>
  <si>
    <t>891311112</t>
  </si>
  <si>
    <t>Montáž vodovodních šoupátek otevřený výkop DN 150</t>
  </si>
  <si>
    <t>-2036908635</t>
  </si>
  <si>
    <t>Montáž vodovodních armatur na potrubí šoupátek nebo klapek uzavíracích v otevřeném výkopu nebo v šachtách s osazením zemní soupravy (bez poklopů) DN 150</t>
  </si>
  <si>
    <t>42221306</t>
  </si>
  <si>
    <t>šoupátko pitná voda, litina GGG 50, krátká stavební délka, PN10/16 DN 150 x 210 mm</t>
  </si>
  <si>
    <t>1846904806</t>
  </si>
  <si>
    <t>42291080</t>
  </si>
  <si>
    <t>souprava zemní pro šoupátka DN 50-150 mm, Rd 1,8 m</t>
  </si>
  <si>
    <t>1352936856</t>
  </si>
  <si>
    <t>11+2+4</t>
  </si>
  <si>
    <t>892233122</t>
  </si>
  <si>
    <t>Proplach a dezinfekce vodovodního potrubí DN od 40 do 70</t>
  </si>
  <si>
    <t>1225329939</t>
  </si>
  <si>
    <t>892241111</t>
  </si>
  <si>
    <t>Tlaková zkouška vodou potrubí do 80</t>
  </si>
  <si>
    <t>-43919075</t>
  </si>
  <si>
    <t>Tlakové zkoušky vodou na potrubí DN do 80</t>
  </si>
  <si>
    <t>"přípojky" 128</t>
  </si>
  <si>
    <t>1200067263</t>
  </si>
  <si>
    <t>"řady" 873,6</t>
  </si>
  <si>
    <t>892273122</t>
  </si>
  <si>
    <t>Proplach a dezinfekce vodovodního potrubí DN od 80 do 125</t>
  </si>
  <si>
    <t>-1728784725</t>
  </si>
  <si>
    <t>899,5-R</t>
  </si>
  <si>
    <t>Dodávka + montáž navrtávací pás kulovým kohoutem s navrtávacím šoupátkem, se zemní soupravou a ISO tvarovkou pro napojení přípojky d110/32</t>
  </si>
  <si>
    <t>944733151</t>
  </si>
  <si>
    <t>Dodávka + montáž navrtávací pás s navrtávacím šoupátkem, se zemní soupravou a ISO tvarovkou pro napojení přípojky d110/32</t>
  </si>
  <si>
    <t>899401112</t>
  </si>
  <si>
    <t>Osazení poklopů litinových šoupátkových, vč. podkladní desky</t>
  </si>
  <si>
    <t>-1223020026</t>
  </si>
  <si>
    <t>Osazení poklopů litinových šoupátkových</t>
  </si>
  <si>
    <t>42291352</t>
  </si>
  <si>
    <t>poklop litinový šoupátkový pro zemní soupravy osazení do terénu a do vozovky</t>
  </si>
  <si>
    <t>-1263196506</t>
  </si>
  <si>
    <t>422,1-R</t>
  </si>
  <si>
    <t>deska podkladová pod šouptakový poklop</t>
  </si>
  <si>
    <t>-1836230200</t>
  </si>
  <si>
    <t>-1390259704</t>
  </si>
  <si>
    <t>519+225+112</t>
  </si>
  <si>
    <t>-698960408</t>
  </si>
  <si>
    <t>998307488</t>
  </si>
  <si>
    <t>uvažována jen jedná strana</t>
  </si>
  <si>
    <t>969011131</t>
  </si>
  <si>
    <t>Vybourání vodovodního nebo plynového vedení DN do 125</t>
  </si>
  <si>
    <t>497896290</t>
  </si>
  <si>
    <t>Vybourání vodovodního, plynového a pod. vedení  DN do 125 mm</t>
  </si>
  <si>
    <t>832,7</t>
  </si>
  <si>
    <t>960,1-R</t>
  </si>
  <si>
    <t>Náklady na provizorní vodovod po povrchu z potrubí HDPE D110, vč. napojení na stávající vodovod, vč. následného odstranění</t>
  </si>
  <si>
    <t>-1220879105</t>
  </si>
  <si>
    <t>Náklady na provizorní vodovod po povrchu z potrubí HDPE D110, vč. napojení na stávající vodovod</t>
  </si>
  <si>
    <t>960,2-R</t>
  </si>
  <si>
    <t>Náklady na přepojení domovních přípojek</t>
  </si>
  <si>
    <t>-2038266557</t>
  </si>
  <si>
    <t>-1045633318</t>
  </si>
  <si>
    <t>-668985027</t>
  </si>
  <si>
    <t>924,186*14 'Přepočtené koeficientem množství</t>
  </si>
  <si>
    <t>755463163</t>
  </si>
  <si>
    <t>1929955071</t>
  </si>
  <si>
    <t>202,5+99+57,6</t>
  </si>
  <si>
    <t>1847282356</t>
  </si>
  <si>
    <t>230,472+303,804</t>
  </si>
  <si>
    <t>-1143378504</t>
  </si>
  <si>
    <t>vodovodní potrubí</t>
  </si>
  <si>
    <t>30,81</t>
  </si>
  <si>
    <t>1546334084</t>
  </si>
  <si>
    <t>004 - SO 5-5.7 Přeložky plynovodu</t>
  </si>
  <si>
    <t xml:space="preserve">    1 - Zemné práce</t>
  </si>
  <si>
    <t xml:space="preserve">    4 - Vodorovné konštrukcie</t>
  </si>
  <si>
    <t xml:space="preserve">    23-M - Montáže potrubia</t>
  </si>
  <si>
    <t xml:space="preserve">    46-M - Zemné práce pri extr.mont.prácach</t>
  </si>
  <si>
    <t xml:space="preserve">    D 47 - Demontáž</t>
  </si>
  <si>
    <t xml:space="preserve">    8 - Rúrové vedenie</t>
  </si>
  <si>
    <t xml:space="preserve">    R 01 - Revízie a tlakové skúšky</t>
  </si>
  <si>
    <t xml:space="preserve">    95-M - Inžinierská činnosť</t>
  </si>
  <si>
    <t>Zemné práce</t>
  </si>
  <si>
    <t>132201102</t>
  </si>
  <si>
    <t>Výkop ryhy do šírky 600 mm v horn.3 pres 100 m3</t>
  </si>
  <si>
    <t>132201109</t>
  </si>
  <si>
    <t>Hĺbenie rýh šírky do 600 mm zapažených i nezapažených s urovnaním dna. Príplatok k cene za lepivosť horniny 3</t>
  </si>
  <si>
    <t>Vodorovné premiestnenie výkopku po spevnenej ceste, horniny tr.1-4 do 10000 m</t>
  </si>
  <si>
    <t>171209001</t>
  </si>
  <si>
    <t xml:space="preserve">Poplatok za skladovanie - zemina a kamenivo (17 05) nebezpečné </t>
  </si>
  <si>
    <t>174101001</t>
  </si>
  <si>
    <t>Zásyp sypaninou so zhutnením jám, šachiet, rýh, zárezov alebo okolo objektov do 100 m3</t>
  </si>
  <si>
    <t>5834358400</t>
  </si>
  <si>
    <t>Kamenivo drvené hrubé 16-63 b</t>
  </si>
  <si>
    <t>Vodorovné konštrukcie</t>
  </si>
  <si>
    <t>175101102</t>
  </si>
  <si>
    <t>Obsyp potrubia sypaninou z vhodných hornín 1 až 4 s prehodením sypaniny</t>
  </si>
  <si>
    <t>5834114700</t>
  </si>
  <si>
    <t>Piesok ťažený</t>
  </si>
  <si>
    <t>451572111</t>
  </si>
  <si>
    <t>Lôžko pod potrubie, stoky a drobné objekty, v otvorenom výkope z kameniva drobného ťaženého 0-4 mm</t>
  </si>
  <si>
    <t>23-M</t>
  </si>
  <si>
    <t>Montáže potrubia</t>
  </si>
  <si>
    <t>230120041</t>
  </si>
  <si>
    <t>Čistenie potrubia prefúkavaním alebo preplachovaním DN 32</t>
  </si>
  <si>
    <t>230120042</t>
  </si>
  <si>
    <t>Čistenie potrubia prefúkavaním alebo preplachovaním DN 40</t>
  </si>
  <si>
    <t>230120044</t>
  </si>
  <si>
    <t>Čistenie potrubia prefúkavaním alebo preplachovaním DN 65</t>
  </si>
  <si>
    <t>230120045</t>
  </si>
  <si>
    <t>Čistenie potrubia prefúkavaním alebo preplachovaním DN 80</t>
  </si>
  <si>
    <t>230120046</t>
  </si>
  <si>
    <t>Čistenie potrubia prefúkavaním alebo preplachovaním DN 100</t>
  </si>
  <si>
    <t>230120048</t>
  </si>
  <si>
    <t>Čistenie potrubia prefúkavaním alebo preplachovaním DN 150</t>
  </si>
  <si>
    <t>230123323</t>
  </si>
  <si>
    <t>Napojenie na plynovod</t>
  </si>
  <si>
    <t>súb.</t>
  </si>
  <si>
    <t>230180010</t>
  </si>
  <si>
    <t>Montáž potrubia z plastických rúr PE, PP D x t 32 x 2.9</t>
  </si>
  <si>
    <t>2860020030</t>
  </si>
  <si>
    <t xml:space="preserve">HDPE rúra PE100  32x3,0/100m- tlakový rozvod plynu - rúry SDR11 </t>
  </si>
  <si>
    <t>256</t>
  </si>
  <si>
    <t>230180014</t>
  </si>
  <si>
    <t>Montáž potrubia z plastických rúr PE, PP D x t 40 x 3.6</t>
  </si>
  <si>
    <t>2860020040</t>
  </si>
  <si>
    <t xml:space="preserve">HDPE rúra PE100  40x3,7/100m - tlakový rozvod plynu - rúry SDR11 </t>
  </si>
  <si>
    <t>230180022</t>
  </si>
  <si>
    <t>Montáž potrubia z plastických rúr PE, PP D x t 63 x 5.7</t>
  </si>
  <si>
    <t>2860020060</t>
  </si>
  <si>
    <t xml:space="preserve">HDPE rúra PE100  63x5,8/100m - tlakový rozvod plynu - rúry SDR11 </t>
  </si>
  <si>
    <t>230180026</t>
  </si>
  <si>
    <t>Montáž potrubia z plastických rúr PE, PP D x t 90 x 5.1</t>
  </si>
  <si>
    <t>2860020100</t>
  </si>
  <si>
    <t xml:space="preserve">HDPE rúra PE100   90x5,2/100m - tlakový rozvod plynu - rúry SDR17 </t>
  </si>
  <si>
    <t>230180028.1</t>
  </si>
  <si>
    <t>Montáž potrubia z plastických rúr PE, PP D x t 110 x 6.2</t>
  </si>
  <si>
    <t>2860020110</t>
  </si>
  <si>
    <t xml:space="preserve">HDPE rúra PE100  110x6,3/12m  - tlakový rozvod plynu - rúry SDR17 </t>
  </si>
  <si>
    <t>230180040</t>
  </si>
  <si>
    <t>Montáž potrubia z plastických rúr PE, PP D x t 160 x 9.1</t>
  </si>
  <si>
    <t>2860020140</t>
  </si>
  <si>
    <t>HDPE rúra PE100  160x9,5/12m  - tlakový rozvod plynu - rúry SDR17</t>
  </si>
  <si>
    <t>230180043</t>
  </si>
  <si>
    <t>Montáž potrubia z plastických rúr PE, PP D x t 225 x 12.8</t>
  </si>
  <si>
    <t>2860020180</t>
  </si>
  <si>
    <t>HDPE rúra PE100  225x13,4/12m  - tlakový rozvod plynu - rúry SDR17</t>
  </si>
  <si>
    <t>230190120</t>
  </si>
  <si>
    <t>Uzatvorenie plynovodu PE D40 stlačením</t>
  </si>
  <si>
    <t>230190140</t>
  </si>
  <si>
    <t>Uzatvorenie plynovodu PE D63 stlačením</t>
  </si>
  <si>
    <t>230200250</t>
  </si>
  <si>
    <t>Montáž privarovacieho dielu MANIBS DN 25</t>
  </si>
  <si>
    <t>3194151000</t>
  </si>
  <si>
    <t>Prípojkový, navrtávací T-kus MANIBS DN 25</t>
  </si>
  <si>
    <t>42243510002</t>
  </si>
  <si>
    <t>Páska DENSO spodná</t>
  </si>
  <si>
    <t>42243510003</t>
  </si>
  <si>
    <t>Páska DENSO vrchná</t>
  </si>
  <si>
    <t>230203052</t>
  </si>
  <si>
    <t>Montáž objímky MB so zarážkou PE 100 SDR 11 D 32</t>
  </si>
  <si>
    <t>2861699903</t>
  </si>
  <si>
    <t>Elektrotvarovky FRIALEN objímka so zarážkou mb pe 100 sdr 11 dn   32 obj.č. 612682</t>
  </si>
  <si>
    <t>230203053</t>
  </si>
  <si>
    <t>Montáž objímky MB so zarážkou PE 100 SDR 11 D 40</t>
  </si>
  <si>
    <t>2861699904</t>
  </si>
  <si>
    <t>Elektrotvarovky FRIALEN objímka so zarážkou mb pe 100 sdr 11 dn   40 obj.č. 612683</t>
  </si>
  <si>
    <t>230203055</t>
  </si>
  <si>
    <t>Montáž objímky MB so zarážkou PE 100 SDR 11 D 63</t>
  </si>
  <si>
    <t>2861699906</t>
  </si>
  <si>
    <t>Elektrotvarovky FRIALEN objímka so zarážkou mb pe 100 sdr 11 dn   63 obj.č. 612685</t>
  </si>
  <si>
    <t>230203057</t>
  </si>
  <si>
    <t>Montáž objímky MB so zarážkou PE 100 SDR 11 D 90</t>
  </si>
  <si>
    <t>2861699908</t>
  </si>
  <si>
    <t>Elektrotvarovky FRIALEN objímka so zarážkou mb pe 100 sdr 11 dn   90 obj.č. 612687</t>
  </si>
  <si>
    <t>230203058</t>
  </si>
  <si>
    <t>Montáž objímky MB so zarážkou PE 100 SDR 11 D 110</t>
  </si>
  <si>
    <t>2861699910</t>
  </si>
  <si>
    <t>Elektrotvarovky FRIALEN objímka so zarážkou mb pe 100 sdr 11 dn 110 obj.č. 612688</t>
  </si>
  <si>
    <t>230203061</t>
  </si>
  <si>
    <t>Montáž objímky MB so zarážkou PE 100 SDR 11 D 160</t>
  </si>
  <si>
    <t>2861699913</t>
  </si>
  <si>
    <t>Elektrotvarovky FRIALEN objímka so zarážkou mb pe 100 sdr 11 dn 160 obj.č. 612691</t>
  </si>
  <si>
    <t>230203143</t>
  </si>
  <si>
    <t>Montáž redukcie MR elektrotvarovkovej PE 100 SDR 11 D 110/63</t>
  </si>
  <si>
    <t>2861614300</t>
  </si>
  <si>
    <t>Elektrotvarovky FRIALEN redukcia MR  PE 100 SDR 11 DN 110/63</t>
  </si>
  <si>
    <t>230203144</t>
  </si>
  <si>
    <t>Montáž redukcie MR elektrotvarovkovej PE 100 SDR 11 D 110/90</t>
  </si>
  <si>
    <t>2861614400</t>
  </si>
  <si>
    <t>Elektrotvarovky FRIALEN redukcia MR  PE 100 SDR 11 DN 110/90</t>
  </si>
  <si>
    <t>230203146</t>
  </si>
  <si>
    <t>Montáž redukcie MR elektrotvarovkovej PE 100 SDR 11 D 160/110</t>
  </si>
  <si>
    <t>2861614600</t>
  </si>
  <si>
    <t>Elektrotvarovky FRIALEN redukcia MR  PE 100 SDR 11 DN 160/110</t>
  </si>
  <si>
    <t>230203151</t>
  </si>
  <si>
    <t>Montáž kolena W30 st.,elektrotvarovkového PE 100 SDR 11 D 90</t>
  </si>
  <si>
    <t>2861615100</t>
  </si>
  <si>
    <t>Elektrotvarovky FRIALEN koleno 30° elektrotvarovkové W 30°  PE 100 SDR 11 DN  90</t>
  </si>
  <si>
    <t>230203164</t>
  </si>
  <si>
    <t>Montáž kolena W45 st.,elektrotvarovkového PE 100 SDR 11 D 63</t>
  </si>
  <si>
    <t>2861616400</t>
  </si>
  <si>
    <t>Elektrotvarovky FRIALEN koleno 45° elektrotvarovkové W 45°   PE 100 SDR 11 DN   63</t>
  </si>
  <si>
    <t>230203166</t>
  </si>
  <si>
    <t>Montáž kolena W45 st.,elektrotvarovkového PE 100 SDR 11 D 90</t>
  </si>
  <si>
    <t>2861616600</t>
  </si>
  <si>
    <t>Elektrotvarovky FRIALEN koleno 45° elektrotvarovkové W 45°   PE 100 SDR 11 DN   90</t>
  </si>
  <si>
    <t>230203167</t>
  </si>
  <si>
    <t>Montáž kolena W45 st.,elektrotvarovkového PE 100 SDR 11 D 110</t>
  </si>
  <si>
    <t>2861616700</t>
  </si>
  <si>
    <t>Elektrotvarovky FRIALEN koleno 45° elektrotvarovkové W 45°   PE 100 SDR 11 DN 110</t>
  </si>
  <si>
    <t>230203182</t>
  </si>
  <si>
    <t>Montáž kolena W90 st.,elektrotvarovkového PE 100 SDR 11 D 32</t>
  </si>
  <si>
    <t>2861618200</t>
  </si>
  <si>
    <t>Elektrotvarovky FRIALEN koleno 90° elektrotvarovkové W 90°  PE 100 SDR 11 DN   32</t>
  </si>
  <si>
    <t>230203185</t>
  </si>
  <si>
    <t>Montáž kolena W90 st.,elektrotvarovkového PE 100 SDR 11 D 63</t>
  </si>
  <si>
    <t>2861618500</t>
  </si>
  <si>
    <t>Elektrotvarovky FRIALEN koleno 90° elektrotvarovkové W 90°  PE 100 SDR 11 DN   63</t>
  </si>
  <si>
    <t>230203187</t>
  </si>
  <si>
    <t>Montáž kolena W90 st.,elektrotvarovkového PE 100 SDR 11 D 90</t>
  </si>
  <si>
    <t>2861618700</t>
  </si>
  <si>
    <t>Elektrotvarovky FRIALEN koleno 90° elektrotvarovkové W 90°  PE 100 SDR 11 DN   90</t>
  </si>
  <si>
    <t>230203188</t>
  </si>
  <si>
    <t>Montáž kolena W90 st.,elektrotvarovkového PE 100 SDR 11 D 110</t>
  </si>
  <si>
    <t>2861618800</t>
  </si>
  <si>
    <t>Elektrotvarovky FRIALEN koleno 90° W 90°  PE 100 SDR 11 DN 110</t>
  </si>
  <si>
    <t>230203190</t>
  </si>
  <si>
    <t>Montáž kolena W90 st.,elektrotvarovkového PE 100 SDR 11 D 160</t>
  </si>
  <si>
    <t>2861619000</t>
  </si>
  <si>
    <t>Elektrotvarovky FRIALEN koleno 90° elektrotvarovkové W 90°  PE 100 SDR 11 DN 160</t>
  </si>
  <si>
    <t>230203215</t>
  </si>
  <si>
    <t>Montáž kusa T PE 100 SDR 11 D 160</t>
  </si>
  <si>
    <t>2861621500</t>
  </si>
  <si>
    <t>Elektrotvarovky FRIALEN T-kus PE 100 SDR 11 DN 160</t>
  </si>
  <si>
    <t>230203239</t>
  </si>
  <si>
    <t>Montáž armatúry DAA (Kit) prípojkovej navrtávacej s predľženou odbočkou PE 100 SDR 11 D 63/32</t>
  </si>
  <si>
    <t>2861623900</t>
  </si>
  <si>
    <t>Elektrotvarovky FRIALEN s predĺženou odbočkou DAA PE 100 SDR 11 DN   63/32</t>
  </si>
  <si>
    <t>230203245</t>
  </si>
  <si>
    <t>Montáž armatúry DAA (Kit) prípojkovej navrtávacej s predľženou odbočkou PE 100 SDR 11 D 90/32</t>
  </si>
  <si>
    <t>2861624500</t>
  </si>
  <si>
    <t>Elektrotvarovky FRIALEN s predĺženou odbočkou DAA PE 100 SDR 11 DN   90/32</t>
  </si>
  <si>
    <t>230203253</t>
  </si>
  <si>
    <t>Montáž armatúry DAA (Kit) prípojkovej navrtávacej s predľženou odbočkou PE 100 SDR 11 D 110/32</t>
  </si>
  <si>
    <t>2861625100</t>
  </si>
  <si>
    <t>Elektrotvarovky FRIALEN s predĺženou odbočkou DAA PE 100 SDR 11 DN 110/32</t>
  </si>
  <si>
    <t>230203266</t>
  </si>
  <si>
    <t>Montáž armatúry DAA (Kit) prípojkovej navrtávacej s predľženou odbočkou PE 100 SDR 11 D 160/32</t>
  </si>
  <si>
    <t>2861626400</t>
  </si>
  <si>
    <t>Elektrotvarovky FRIALEN s predĺženou odbočkou DAA PE 100 SDR 11 DN 160/32</t>
  </si>
  <si>
    <t>230203322</t>
  </si>
  <si>
    <t>Montáž DAV(Kit) prípoj ventil s navŕt.armatúrou s predĺž.odb.PE100 SDR11 63/32mm</t>
  </si>
  <si>
    <t>2869625200</t>
  </si>
  <si>
    <t>Elektrotvarovky FRIALEN s predlženou odbočkou DAV PE 100SDR 11 63/32</t>
  </si>
  <si>
    <t>230203368</t>
  </si>
  <si>
    <t>Montáž KHP guľového kohúta s dlhými ramenami PE100 SDR11 D160mm</t>
  </si>
  <si>
    <t>2864220040030</t>
  </si>
  <si>
    <t>Elektrotvarovky FRIALEN guľový kohút plnoprietočný z pe s dlhými ramenami, kh pe 100 sdr 11 dn 160* obj.č. 650160 frialen</t>
  </si>
  <si>
    <t>230203403</t>
  </si>
  <si>
    <t>Montáž elektrotvaroviek MV klenuté dno PE100 SDR11, rúry vonk. pr. D32mm</t>
  </si>
  <si>
    <t>2861684037</t>
  </si>
  <si>
    <t>Elektrotvarovky FRIALEN elektrotvarovkové klenuté dno mv dn   32 obj.č. 612027</t>
  </si>
  <si>
    <t>230203408</t>
  </si>
  <si>
    <t>Montáž elektrotvaroviek MV klenuté dno PE100 SDR11, rúry vonk. pr. D90mm</t>
  </si>
  <si>
    <t>2861684042</t>
  </si>
  <si>
    <t>Elektrotvarovky FRIALEN elektrotvarovkové klenuté dno mv dn   90 obj.č. 612032</t>
  </si>
  <si>
    <t>230203409</t>
  </si>
  <si>
    <t>Montáž elektrotvaroviek MV klenuté dno PE100 SDR11, rúry vonk. pr. D110mm</t>
  </si>
  <si>
    <t>2861684030</t>
  </si>
  <si>
    <t>Elektrotvarovky FRIALEN elektrotvarovkové klenuté dno mv dn 110 obj.č. 612033</t>
  </si>
  <si>
    <t>230203411</t>
  </si>
  <si>
    <t>Montáž elektrotvaroviek MV klenuté dno PE100 SDR11, rúry vonk. pr. D160mm</t>
  </si>
  <si>
    <t>2861684032</t>
  </si>
  <si>
    <t>Elektrotvarovky FRIALEN elektrotvarovkové klenuté dno mv dn 160 obj.č. 612035</t>
  </si>
  <si>
    <t>230203435</t>
  </si>
  <si>
    <t>Montáž AKHP zostava odbočky a guľového kohúta PE100 SDR11 160/90mm</t>
  </si>
  <si>
    <t>2864220040120</t>
  </si>
  <si>
    <t>Elektrotvarovky FRIALEN zostava odbočky a guľového kohúta na bočné navŕtanie pod tlakom akhp pe 100 sdr 11 dn 160/90 obj.č. 615434 frialen</t>
  </si>
  <si>
    <t>230203444</t>
  </si>
  <si>
    <t>Montáž KH-ZS teleskopická zemná súprava pre KHP, AKHP, d63-200-H:1,0-1,6m</t>
  </si>
  <si>
    <t>2861635200</t>
  </si>
  <si>
    <t>Elektrotvarovky FRIALEN teleskopická zemná súprava pre DAV BS,hĺbka v m  1,1-1,8</t>
  </si>
  <si>
    <t>230203472</t>
  </si>
  <si>
    <t>Montáž SPA sedlová armatúra pre uzatváracie balóny PE100 SDR11 D90mm</t>
  </si>
  <si>
    <t>2861684827</t>
  </si>
  <si>
    <t>Elektrotvarovky FRIALEN sedlová armatúra pre uzatváracie balóny spa pe 100 sdr 11 dn   90 obj.č. 612677</t>
  </si>
  <si>
    <t>230203473</t>
  </si>
  <si>
    <t>Montáž SPA sedlová armatúra pre uzatváracie balóny PE100 SDR11 D110mm</t>
  </si>
  <si>
    <t>2861684820</t>
  </si>
  <si>
    <t>Elektrotvarovky FRIALEN sedlová armatúra pre uzatváracie balóny spa pe 100 sdr 11 dn 110 obj.č. 612750</t>
  </si>
  <si>
    <t>230203475</t>
  </si>
  <si>
    <t>Montáž SPA sedlová armatúra pre uzatváracie balóny PE100 SDR11 D160mm</t>
  </si>
  <si>
    <t>2861684822</t>
  </si>
  <si>
    <t>Elektrotvarovky FRIALEN sedlová armatúra pre uzatváracie balóny spa pe 100 sdr 11 dn 160 obj.č. 612752</t>
  </si>
  <si>
    <t>230203535</t>
  </si>
  <si>
    <t>Montáž RS zosilňovacia-opravárenská el.tvarovka strmeňová PE100 SDR11 D63mm</t>
  </si>
  <si>
    <t>2864220040100</t>
  </si>
  <si>
    <t>Elektrotvarovky FRIALEN zosilňovacie-opravárenské strmene rs pe 100 sdr 11 dn 63 obj.č. 612519 frialen</t>
  </si>
  <si>
    <t>230203562</t>
  </si>
  <si>
    <t>Montáž USTR prechodka PE/oceľ PE100 SDR11 D32/DN25mm</t>
  </si>
  <si>
    <t>2861668813</t>
  </si>
  <si>
    <t>Elektrotvarovky FRIALEN prechodka pe/oceľ ustr pe 100 sdr 11 dn   32/25 obj.č. 612780</t>
  </si>
  <si>
    <t>230230016</t>
  </si>
  <si>
    <t>Hlavná tlaková skúška vzduchom 0, 6 MPa - STN 38 6413 DN 50</t>
  </si>
  <si>
    <t>230230017</t>
  </si>
  <si>
    <t>Hlavná tlaková skúška vzduchom 0, 6 MPa - STN 38 6413 DN 80</t>
  </si>
  <si>
    <t>230230018</t>
  </si>
  <si>
    <t>Hlavná tlaková skúška vzduchom 0, 6 MPa - STN 38 6413 DN 100</t>
  </si>
  <si>
    <t>230230020</t>
  </si>
  <si>
    <t>Hlavná tlaková skúška vzduchom 0, 6 MPa - STN 38 6413 DN 150</t>
  </si>
  <si>
    <t>230230121</t>
  </si>
  <si>
    <t>Príprava na tlakovú skúšku vzduchom a vodou do 0,6 MPa</t>
  </si>
  <si>
    <t>230930101</t>
  </si>
  <si>
    <t>Napustenie a odvzdušnenie plynovodu</t>
  </si>
  <si>
    <t>899220101</t>
  </si>
  <si>
    <t>Obojstrané uzatvorenie plynovodu balonovaním do DN 150/d160 s obtokom do DN 50/d63</t>
  </si>
  <si>
    <t>46-M</t>
  </si>
  <si>
    <t>Zemné práce pri extr.mont.prácach</t>
  </si>
  <si>
    <t>460490012</t>
  </si>
  <si>
    <t>Rozvinutie a uloženie výstražnej fólie z PVC do ryhy, šírka 33 cm</t>
  </si>
  <si>
    <t>2830010620</t>
  </si>
  <si>
    <t>Výstražná fólia ŽLTÁ - POZOR PLYN, 1 kotúč=500m</t>
  </si>
  <si>
    <t>Vyhľadávací vodič na potrubí PVC DN do 150 mm</t>
  </si>
  <si>
    <t>8997211121</t>
  </si>
  <si>
    <t>Prípojenie vyhľadávacieho vodiča na existujúci</t>
  </si>
  <si>
    <t>899712111</t>
  </si>
  <si>
    <t>Orientačná tabuľka na vodovodných a kanalizačných radoch na murive</t>
  </si>
  <si>
    <t>Osadenie poklopu liatinového posúvačového</t>
  </si>
  <si>
    <t>4229135200</t>
  </si>
  <si>
    <t>Herz Poklop Y 4504 - posúvačový</t>
  </si>
  <si>
    <t>D 47</t>
  </si>
  <si>
    <t>Demontáž</t>
  </si>
  <si>
    <t>722170804</t>
  </si>
  <si>
    <t>Demontáž potrubia z rúr z PE tlakových nad 25 do D50,  -0,00196t</t>
  </si>
  <si>
    <t>722170805</t>
  </si>
  <si>
    <t>Demontáž potrubia z rúr z PE tlakových nad 50 do D100,  -0,00196t</t>
  </si>
  <si>
    <t>722170806</t>
  </si>
  <si>
    <t>Demontáž potrubia z rúr z PE tlakových nad 100</t>
  </si>
  <si>
    <t>Rúrové vedenie</t>
  </si>
  <si>
    <t>899912131</t>
  </si>
  <si>
    <t>Montáž kĺznej objímky RACI montovaná na potrubie DN 50-100</t>
  </si>
  <si>
    <t>2865230021</t>
  </si>
  <si>
    <t>Objimka kĺzna RACI C 15, typ C, výška 15 mm, vonkajší priemer rúry 42 - 200 mm,</t>
  </si>
  <si>
    <t>899912132</t>
  </si>
  <si>
    <t>Montáž kĺznej objímky RACI montovaná na potrubie DN 150</t>
  </si>
  <si>
    <t>2865230018</t>
  </si>
  <si>
    <t>Objimka kĺzna RACI B 19, typ B, výška 19 mm, vonkajší priemer rúry 55 - 260 mm,</t>
  </si>
  <si>
    <t>2865230012</t>
  </si>
  <si>
    <t>Objimka kĺzna RACI A 36, typ A, výška 36 mm, vonkajší priemer rúry 55 - 260 mm,</t>
  </si>
  <si>
    <t>899112131</t>
  </si>
  <si>
    <t>Montáž manžety DU 2"x4"  64x112</t>
  </si>
  <si>
    <t>286130010</t>
  </si>
  <si>
    <t>Manžeta  DU 2"x4"  64x112</t>
  </si>
  <si>
    <t>899112141</t>
  </si>
  <si>
    <t>Montáž manžety DU 3"x6" 92x165</t>
  </si>
  <si>
    <t>286130020</t>
  </si>
  <si>
    <t>Manžeta DU 3"x6" 92x165</t>
  </si>
  <si>
    <t>899112151</t>
  </si>
  <si>
    <t>Montáž manžety DU 4"x8"  112x225</t>
  </si>
  <si>
    <t>286130030</t>
  </si>
  <si>
    <t>Manžeta  DU 4"x8" 112x225</t>
  </si>
  <si>
    <t>R 01</t>
  </si>
  <si>
    <t>Revízie a tlakové skúšky</t>
  </si>
  <si>
    <t>950507200</t>
  </si>
  <si>
    <t>Revízia - odborná prehliadka a TS plynovodu</t>
  </si>
  <si>
    <t>HZS 003</t>
  </si>
  <si>
    <t>Účasť OPO na  tlak. skúške</t>
  </si>
  <si>
    <t xml:space="preserve">súb. </t>
  </si>
  <si>
    <t>95-M</t>
  </si>
  <si>
    <t>Inžinierská činnosť</t>
  </si>
  <si>
    <t>HZS 001</t>
  </si>
  <si>
    <t>Vytýčenie existujúcich podzemných vedení</t>
  </si>
  <si>
    <t>hod.</t>
  </si>
  <si>
    <t>HZS 002</t>
  </si>
  <si>
    <t>Dokumentácia skutočného vyhotovenia</t>
  </si>
  <si>
    <t xml:space="preserve">HZS 004 </t>
  </si>
  <si>
    <t>Technologický postup</t>
  </si>
  <si>
    <t>HZS 005</t>
  </si>
  <si>
    <t>Geodetické zameranie</t>
  </si>
  <si>
    <t>HZS 006</t>
  </si>
  <si>
    <t>Odovzdanie diela</t>
  </si>
  <si>
    <t>005 - Ostatní a vedlješí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</si>
  <si>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</si>
  <si>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</si>
  <si>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</si>
  <si>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</si>
  <si>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</si>
  <si>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</si>
  <si>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</si>
  <si>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</si>
  <si>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Náklady na vytýčení celé stavby před zahájením stavebních prací</t>
  </si>
  <si>
    <t>Kpl</t>
  </si>
  <si>
    <t>1024</t>
  </si>
  <si>
    <t>-161084429</t>
  </si>
  <si>
    <t>Vytyčení stavby nebo provedení jiných geodetických prací odborně způsobilou osobou v oboru zeměměřictví</t>
  </si>
  <si>
    <t>012103001</t>
  </si>
  <si>
    <t>Náklady na vytýčení všech inženýrských sítí na staveništi u jednotlivých správců a majitelů před zahájením stavebních prací</t>
  </si>
  <si>
    <t>1921773412</t>
  </si>
  <si>
    <t>Náklady na zaměření a vytyčení včech stávajících inženýrských sítí před výstavbou</t>
  </si>
  <si>
    <t>012103002</t>
  </si>
  <si>
    <t>Náklady na vypracování geometrického plánu</t>
  </si>
  <si>
    <t>-321656375</t>
  </si>
  <si>
    <t>012303000</t>
  </si>
  <si>
    <t>Náklady na zpracování geodetického zaměření skutečného provedení stavby</t>
  </si>
  <si>
    <t>2010495391</t>
  </si>
  <si>
    <t>013254000</t>
  </si>
  <si>
    <t>Dokumentace skutečného provedení, event. zákres skutečného provedení do ověřené dokumentace</t>
  </si>
  <si>
    <t>1307307720</t>
  </si>
  <si>
    <t>Zpracování a předání dokumentace skutečného provedení stavby (3paré + 1 v elektronické formě) objednateli a zaměření skutečného provedení stavby – geodetická část dokumentace ((3paré + 1 v elektronické formě), v rozsahu odpovídajícím příslušným právním předpisům. 
Pořízení fotodokumentace stavby.</t>
  </si>
  <si>
    <t>013264003</t>
  </si>
  <si>
    <t>Související zkoušky a atesty, provedení veškerých zkoušek prokazující kvalitu díla, např. zkouška zhutnění</t>
  </si>
  <si>
    <t>1007339035</t>
  </si>
  <si>
    <t>Související zkoušky, Provedení veškerých zkoušek prokazující kvalitu díla, např. zkouška zhutnění</t>
  </si>
  <si>
    <t>VRN3</t>
  </si>
  <si>
    <t>032002003</t>
  </si>
  <si>
    <t>Zřízení a údržba dopravního značení po dobu výstavby, vrácení do původního stavu</t>
  </si>
  <si>
    <t>-783969180</t>
  </si>
  <si>
    <t>VRN4</t>
  </si>
  <si>
    <t>Inženýrská činnost</t>
  </si>
  <si>
    <t>045002000</t>
  </si>
  <si>
    <t>Kompletační činnost zhotovitele stavby a příprava k odevzdání stavby zadavateli</t>
  </si>
  <si>
    <t>-256060701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</si>
  <si>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</si>
  <si>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EUR</t>
  </si>
  <si>
    <t>Cena bez DPH [EUR]</t>
  </si>
  <si>
    <t>Cena s DPH [EUR]</t>
  </si>
  <si>
    <t>J.cena [EUR]</t>
  </si>
  <si>
    <t>Cena celkem [EUR]</t>
  </si>
  <si>
    <t xml:space="preserve">    VRN3 - Zařízení dopravního značení</t>
  </si>
  <si>
    <t>Zařízení dopravního 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</si>
</sst>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4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14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3" fillId="5" borderId="0" xfId="0" applyFont="1" applyFill="1" applyAlignment="1" applyProtection="1">
      <alignment horizontal="left" vertical="center"/>
    </xf>
    <xf numFmtId="0" fontId="23" fillId="5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5" borderId="16" xfId="0" applyFont="1" applyFill="1" applyBorder="1" applyAlignment="1" applyProtection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</xf>
    <xf numFmtId="0" fontId="23" fillId="5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4" fontId="25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0" borderId="22" xfId="0" applyNumberFormat="1" applyFont="1" applyBorder="1" applyAlignment="1" applyProtection="1">
      <alignment vertical="center"/>
    </xf>
    <xf numFmtId="0" fontId="24" fillId="3" borderId="14" xfId="0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42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0" borderId="22" xfId="0" applyNumberFormat="1" applyFont="1" applyBorder="1" applyAlignment="1" applyProtection="1">
      <alignment vertical="center"/>
    </xf>
    <xf numFmtId="0" fontId="40" fillId="0" borderId="3" xfId="0" applyFont="1" applyBorder="1" applyAlignment="1" applyProtection="1">
      <alignment vertical="center"/>
    </xf>
    <xf numFmtId="0" fontId="39" fillId="3" borderId="14" xfId="0" applyFont="1" applyFill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43" fillId="0" borderId="22" xfId="0" applyFont="1" applyBorder="1" applyAlignment="1" applyProtection="1">
      <alignment horizontal="left" vertical="center" wrapText="1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center"/>
    </xf>
    <xf numFmtId="0" fontId="0" fillId="0" borderId="4" xfId="0" applyBorder="1" applyProtection="1"/>
    <xf numFmtId="0" fontId="18" fillId="0" borderId="5" xfId="0" applyFont="1" applyBorder="1" applyAlignment="1" applyProtection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5" borderId="6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left" vertical="center"/>
    </xf>
    <xf numFmtId="0" fontId="23" fillId="5" borderId="7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right" vertical="center"/>
    </xf>
    <xf numFmtId="0" fontId="23" fillId="5" borderId="8" xfId="0" applyFont="1" applyFill="1" applyBorder="1" applyAlignment="1" applyProtection="1">
      <alignment horizontal="left" vertical="center"/>
    </xf>
    <xf numFmtId="0" fontId="23" fillId="5" borderId="0" xfId="0" applyFont="1" applyFill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0" fillId="0" borderId="0" xfId="1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>
      <selection activeCell="U35" sqref="U35"/>
    </sheetView>
  </sheetViews>
  <sheetFormatPr defaultRowHeight="11.25" x14ac:dyDescent="0.2"/>
  <cols>
    <col min="1" max="1" width="8.33203125" style="189" customWidth="1"/>
    <col min="2" max="2" width="1.6640625" style="189" customWidth="1"/>
    <col min="3" max="3" width="4.1640625" style="189" customWidth="1"/>
    <col min="4" max="33" width="2.6640625" style="189" customWidth="1"/>
    <col min="34" max="34" width="3.33203125" style="189" customWidth="1"/>
    <col min="35" max="35" width="31.6640625" style="189" customWidth="1"/>
    <col min="36" max="37" width="2.5" style="189" customWidth="1"/>
    <col min="38" max="38" width="8.33203125" style="189" customWidth="1"/>
    <col min="39" max="39" width="3.33203125" style="189" customWidth="1"/>
    <col min="40" max="40" width="13.33203125" style="189" customWidth="1"/>
    <col min="41" max="41" width="7.5" style="189" customWidth="1"/>
    <col min="42" max="42" width="4.1640625" style="189" customWidth="1"/>
    <col min="43" max="43" width="15.6640625" style="189" hidden="1" customWidth="1"/>
    <col min="44" max="44" width="13.6640625" style="189" customWidth="1"/>
    <col min="45" max="47" width="25.83203125" style="189" hidden="1" customWidth="1"/>
    <col min="48" max="49" width="21.6640625" style="189" hidden="1" customWidth="1"/>
    <col min="50" max="51" width="25" style="189" hidden="1" customWidth="1"/>
    <col min="52" max="52" width="21.6640625" style="189" hidden="1" customWidth="1"/>
    <col min="53" max="53" width="19.1640625" style="189" hidden="1" customWidth="1"/>
    <col min="54" max="54" width="25" style="189" hidden="1" customWidth="1"/>
    <col min="55" max="55" width="21.6640625" style="189" hidden="1" customWidth="1"/>
    <col min="56" max="56" width="19.1640625" style="189" hidden="1" customWidth="1"/>
    <col min="57" max="57" width="66.5" style="189" customWidth="1"/>
    <col min="58" max="70" width="9.33203125" style="189"/>
    <col min="71" max="91" width="9.33203125" style="189" hidden="1"/>
    <col min="92" max="16384" width="9.33203125" style="189"/>
  </cols>
  <sheetData>
    <row r="1" spans="1:74" x14ac:dyDescent="0.2">
      <c r="A1" s="359" t="s">
        <v>0</v>
      </c>
      <c r="AZ1" s="359" t="s">
        <v>1</v>
      </c>
      <c r="BA1" s="359" t="s">
        <v>2</v>
      </c>
      <c r="BB1" s="359" t="s">
        <v>1</v>
      </c>
      <c r="BT1" s="359" t="s">
        <v>3</v>
      </c>
      <c r="BU1" s="359" t="s">
        <v>3</v>
      </c>
      <c r="BV1" s="359" t="s">
        <v>4</v>
      </c>
    </row>
    <row r="2" spans="1:74" ht="36.950000000000003" customHeight="1" x14ac:dyDescent="0.2">
      <c r="AR2" s="190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92" t="s">
        <v>6</v>
      </c>
      <c r="BT2" s="192" t="s">
        <v>7</v>
      </c>
    </row>
    <row r="3" spans="1:74" ht="6.95" customHeight="1" x14ac:dyDescent="0.2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5"/>
      <c r="BS3" s="192" t="s">
        <v>6</v>
      </c>
      <c r="BT3" s="192" t="s">
        <v>8</v>
      </c>
    </row>
    <row r="4" spans="1:74" ht="24.95" customHeight="1" x14ac:dyDescent="0.2">
      <c r="B4" s="195"/>
      <c r="D4" s="196" t="s">
        <v>9</v>
      </c>
      <c r="AR4" s="195"/>
      <c r="AS4" s="360" t="s">
        <v>10</v>
      </c>
      <c r="BE4" s="361" t="s">
        <v>11</v>
      </c>
      <c r="BS4" s="192" t="s">
        <v>12</v>
      </c>
    </row>
    <row r="5" spans="1:74" ht="12" customHeight="1" x14ac:dyDescent="0.2">
      <c r="B5" s="195"/>
      <c r="D5" s="362" t="s">
        <v>13</v>
      </c>
      <c r="K5" s="211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95"/>
      <c r="BE5" s="363" t="s">
        <v>15</v>
      </c>
      <c r="BS5" s="192" t="s">
        <v>6</v>
      </c>
    </row>
    <row r="6" spans="1:74" ht="36.950000000000003" customHeight="1" x14ac:dyDescent="0.2">
      <c r="B6" s="195"/>
      <c r="D6" s="364" t="s">
        <v>16</v>
      </c>
      <c r="K6" s="365" t="s">
        <v>17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95"/>
      <c r="BE6" s="366"/>
      <c r="BS6" s="192" t="s">
        <v>6</v>
      </c>
    </row>
    <row r="7" spans="1:74" ht="12" customHeight="1" x14ac:dyDescent="0.2">
      <c r="B7" s="195"/>
      <c r="D7" s="198" t="s">
        <v>18</v>
      </c>
      <c r="K7" s="207" t="s">
        <v>1</v>
      </c>
      <c r="AK7" s="198" t="s">
        <v>19</v>
      </c>
      <c r="AN7" s="207" t="s">
        <v>1</v>
      </c>
      <c r="AR7" s="195"/>
      <c r="BE7" s="366"/>
      <c r="BS7" s="192" t="s">
        <v>6</v>
      </c>
    </row>
    <row r="8" spans="1:74" ht="12" customHeight="1" x14ac:dyDescent="0.2">
      <c r="B8" s="195"/>
      <c r="D8" s="198" t="s">
        <v>20</v>
      </c>
      <c r="K8" s="207" t="s">
        <v>21</v>
      </c>
      <c r="AK8" s="198" t="s">
        <v>22</v>
      </c>
      <c r="AN8" s="178" t="s">
        <v>23</v>
      </c>
      <c r="AR8" s="195"/>
      <c r="BE8" s="366"/>
      <c r="BS8" s="192" t="s">
        <v>6</v>
      </c>
    </row>
    <row r="9" spans="1:74" ht="14.45" customHeight="1" x14ac:dyDescent="0.2">
      <c r="B9" s="195"/>
      <c r="AR9" s="195"/>
      <c r="BE9" s="366"/>
      <c r="BS9" s="192" t="s">
        <v>6</v>
      </c>
    </row>
    <row r="10" spans="1:74" ht="12" customHeight="1" x14ac:dyDescent="0.2">
      <c r="B10" s="195"/>
      <c r="D10" s="198" t="s">
        <v>24</v>
      </c>
      <c r="AK10" s="198" t="s">
        <v>25</v>
      </c>
      <c r="AN10" s="207" t="s">
        <v>1</v>
      </c>
      <c r="AR10" s="195"/>
      <c r="BE10" s="366"/>
      <c r="BS10" s="192" t="s">
        <v>6</v>
      </c>
    </row>
    <row r="11" spans="1:74" ht="18.399999999999999" customHeight="1" x14ac:dyDescent="0.2">
      <c r="B11" s="195"/>
      <c r="E11" s="207" t="s">
        <v>26</v>
      </c>
      <c r="AK11" s="198" t="s">
        <v>27</v>
      </c>
      <c r="AN11" s="207" t="s">
        <v>1</v>
      </c>
      <c r="AR11" s="195"/>
      <c r="BE11" s="366"/>
      <c r="BS11" s="192" t="s">
        <v>6</v>
      </c>
    </row>
    <row r="12" spans="1:74" ht="6.95" customHeight="1" x14ac:dyDescent="0.2">
      <c r="B12" s="195"/>
      <c r="AR12" s="195"/>
      <c r="BE12" s="366"/>
      <c r="BS12" s="192" t="s">
        <v>6</v>
      </c>
    </row>
    <row r="13" spans="1:74" ht="12" customHeight="1" x14ac:dyDescent="0.2">
      <c r="B13" s="195"/>
      <c r="D13" s="198" t="s">
        <v>28</v>
      </c>
      <c r="AK13" s="198" t="s">
        <v>25</v>
      </c>
      <c r="AN13" s="177" t="s">
        <v>29</v>
      </c>
      <c r="AR13" s="195"/>
      <c r="BE13" s="366"/>
      <c r="BS13" s="192" t="s">
        <v>6</v>
      </c>
    </row>
    <row r="14" spans="1:74" ht="12.75" x14ac:dyDescent="0.2">
      <c r="B14" s="195"/>
      <c r="E14" s="183" t="s">
        <v>29</v>
      </c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198" t="s">
        <v>27</v>
      </c>
      <c r="AN14" s="177" t="s">
        <v>29</v>
      </c>
      <c r="AR14" s="195"/>
      <c r="BE14" s="366"/>
      <c r="BS14" s="192" t="s">
        <v>6</v>
      </c>
    </row>
    <row r="15" spans="1:74" ht="6.95" customHeight="1" x14ac:dyDescent="0.2">
      <c r="B15" s="195"/>
      <c r="AR15" s="195"/>
      <c r="BE15" s="366"/>
      <c r="BS15" s="192" t="s">
        <v>3</v>
      </c>
    </row>
    <row r="16" spans="1:74" ht="12" customHeight="1" x14ac:dyDescent="0.2">
      <c r="B16" s="195"/>
      <c r="D16" s="198" t="s">
        <v>30</v>
      </c>
      <c r="AK16" s="198" t="s">
        <v>25</v>
      </c>
      <c r="AN16" s="207" t="s">
        <v>1</v>
      </c>
      <c r="AR16" s="195"/>
      <c r="BE16" s="366"/>
      <c r="BS16" s="192" t="s">
        <v>3</v>
      </c>
    </row>
    <row r="17" spans="1:71" ht="18.399999999999999" customHeight="1" x14ac:dyDescent="0.2">
      <c r="B17" s="195"/>
      <c r="E17" s="207" t="s">
        <v>31</v>
      </c>
      <c r="AK17" s="198" t="s">
        <v>27</v>
      </c>
      <c r="AN17" s="207" t="s">
        <v>1</v>
      </c>
      <c r="AR17" s="195"/>
      <c r="BE17" s="366"/>
      <c r="BS17" s="192" t="s">
        <v>32</v>
      </c>
    </row>
    <row r="18" spans="1:71" ht="6.95" customHeight="1" x14ac:dyDescent="0.2">
      <c r="B18" s="195"/>
      <c r="AR18" s="195"/>
      <c r="BE18" s="366"/>
      <c r="BS18" s="192" t="s">
        <v>6</v>
      </c>
    </row>
    <row r="19" spans="1:71" ht="12" customHeight="1" x14ac:dyDescent="0.2">
      <c r="B19" s="195"/>
      <c r="D19" s="198" t="s">
        <v>33</v>
      </c>
      <c r="AK19" s="198" t="s">
        <v>25</v>
      </c>
      <c r="AN19" s="207" t="s">
        <v>1</v>
      </c>
      <c r="AR19" s="195"/>
      <c r="BE19" s="366"/>
      <c r="BS19" s="192" t="s">
        <v>6</v>
      </c>
    </row>
    <row r="20" spans="1:71" ht="18.399999999999999" customHeight="1" x14ac:dyDescent="0.2">
      <c r="B20" s="195"/>
      <c r="E20" s="207" t="s">
        <v>21</v>
      </c>
      <c r="AK20" s="198" t="s">
        <v>27</v>
      </c>
      <c r="AN20" s="207" t="s">
        <v>1</v>
      </c>
      <c r="AR20" s="195"/>
      <c r="BE20" s="366"/>
      <c r="BS20" s="192" t="s">
        <v>32</v>
      </c>
    </row>
    <row r="21" spans="1:71" ht="6.95" customHeight="1" x14ac:dyDescent="0.2">
      <c r="B21" s="195"/>
      <c r="AR21" s="195"/>
      <c r="BE21" s="366"/>
    </row>
    <row r="22" spans="1:71" ht="12" customHeight="1" x14ac:dyDescent="0.2">
      <c r="B22" s="195"/>
      <c r="D22" s="198" t="s">
        <v>34</v>
      </c>
      <c r="AR22" s="195"/>
      <c r="BE22" s="366"/>
    </row>
    <row r="23" spans="1:71" ht="16.5" customHeight="1" x14ac:dyDescent="0.2">
      <c r="B23" s="195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95"/>
      <c r="BE23" s="366"/>
    </row>
    <row r="24" spans="1:71" ht="6.95" customHeight="1" x14ac:dyDescent="0.2">
      <c r="B24" s="195"/>
      <c r="AR24" s="195"/>
      <c r="BE24" s="366"/>
    </row>
    <row r="25" spans="1:71" ht="6.95" customHeight="1" x14ac:dyDescent="0.2">
      <c r="B25" s="195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R25" s="195"/>
      <c r="BE25" s="366"/>
    </row>
    <row r="26" spans="1:71" s="205" customFormat="1" ht="25.9" customHeight="1" x14ac:dyDescent="0.2">
      <c r="A26" s="201"/>
      <c r="B26" s="202"/>
      <c r="C26" s="201"/>
      <c r="D26" s="368" t="s">
        <v>35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369">
        <f>ROUND(AG94,2)</f>
        <v>0</v>
      </c>
      <c r="AL26" s="370"/>
      <c r="AM26" s="370"/>
      <c r="AN26" s="370"/>
      <c r="AO26" s="370"/>
      <c r="AP26" s="201"/>
      <c r="AQ26" s="201"/>
      <c r="AR26" s="202"/>
      <c r="BE26" s="366"/>
    </row>
    <row r="27" spans="1:71" s="205" customFormat="1" ht="6.95" customHeight="1" x14ac:dyDescent="0.2">
      <c r="A27" s="201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2"/>
      <c r="BE27" s="366"/>
    </row>
    <row r="28" spans="1:71" s="205" customFormat="1" ht="12.75" x14ac:dyDescent="0.2">
      <c r="A28" s="201"/>
      <c r="B28" s="202"/>
      <c r="C28" s="201"/>
      <c r="D28" s="201"/>
      <c r="E28" s="201"/>
      <c r="F28" s="201"/>
      <c r="G28" s="201"/>
      <c r="H28" s="201"/>
      <c r="I28" s="201"/>
      <c r="J28" s="201"/>
      <c r="K28" s="201"/>
      <c r="L28" s="371" t="s">
        <v>36</v>
      </c>
      <c r="M28" s="371"/>
      <c r="N28" s="371"/>
      <c r="O28" s="371"/>
      <c r="P28" s="371"/>
      <c r="Q28" s="201"/>
      <c r="R28" s="201"/>
      <c r="S28" s="201"/>
      <c r="T28" s="201"/>
      <c r="U28" s="201"/>
      <c r="V28" s="201"/>
      <c r="W28" s="371" t="s">
        <v>37</v>
      </c>
      <c r="X28" s="371"/>
      <c r="Y28" s="371"/>
      <c r="Z28" s="371"/>
      <c r="AA28" s="371"/>
      <c r="AB28" s="371"/>
      <c r="AC28" s="371"/>
      <c r="AD28" s="371"/>
      <c r="AE28" s="371"/>
      <c r="AF28" s="201"/>
      <c r="AG28" s="201"/>
      <c r="AH28" s="201"/>
      <c r="AI28" s="201"/>
      <c r="AJ28" s="201"/>
      <c r="AK28" s="371" t="s">
        <v>38</v>
      </c>
      <c r="AL28" s="371"/>
      <c r="AM28" s="371"/>
      <c r="AN28" s="371"/>
      <c r="AO28" s="371"/>
      <c r="AP28" s="201"/>
      <c r="AQ28" s="201"/>
      <c r="AR28" s="202"/>
      <c r="BE28" s="366"/>
    </row>
    <row r="29" spans="1:71" s="372" customFormat="1" ht="14.45" customHeight="1" x14ac:dyDescent="0.2">
      <c r="B29" s="373"/>
      <c r="D29" s="198" t="s">
        <v>39</v>
      </c>
      <c r="F29" s="198" t="s">
        <v>40</v>
      </c>
      <c r="L29" s="374">
        <v>0.2</v>
      </c>
      <c r="M29" s="375"/>
      <c r="N29" s="375"/>
      <c r="O29" s="375"/>
      <c r="P29" s="375"/>
      <c r="W29" s="376">
        <f>ROUND(AZ94, 2)</f>
        <v>0</v>
      </c>
      <c r="X29" s="375"/>
      <c r="Y29" s="375"/>
      <c r="Z29" s="375"/>
      <c r="AA29" s="375"/>
      <c r="AB29" s="375"/>
      <c r="AC29" s="375"/>
      <c r="AD29" s="375"/>
      <c r="AE29" s="375"/>
      <c r="AK29" s="376">
        <f>ROUND(AV94, 2)</f>
        <v>0</v>
      </c>
      <c r="AL29" s="375"/>
      <c r="AM29" s="375"/>
      <c r="AN29" s="375"/>
      <c r="AO29" s="375"/>
      <c r="AR29" s="373"/>
      <c r="BE29" s="377"/>
    </row>
    <row r="30" spans="1:71" s="372" customFormat="1" ht="14.45" customHeight="1" x14ac:dyDescent="0.2">
      <c r="B30" s="373"/>
      <c r="F30" s="198" t="s">
        <v>41</v>
      </c>
      <c r="L30" s="374">
        <v>0.15</v>
      </c>
      <c r="M30" s="375"/>
      <c r="N30" s="375"/>
      <c r="O30" s="375"/>
      <c r="P30" s="375"/>
      <c r="W30" s="376">
        <f>ROUND(BA94, 2)</f>
        <v>0</v>
      </c>
      <c r="X30" s="375"/>
      <c r="Y30" s="375"/>
      <c r="Z30" s="375"/>
      <c r="AA30" s="375"/>
      <c r="AB30" s="375"/>
      <c r="AC30" s="375"/>
      <c r="AD30" s="375"/>
      <c r="AE30" s="375"/>
      <c r="AK30" s="376">
        <f>ROUND(AW94, 2)</f>
        <v>0</v>
      </c>
      <c r="AL30" s="375"/>
      <c r="AM30" s="375"/>
      <c r="AN30" s="375"/>
      <c r="AO30" s="375"/>
      <c r="AR30" s="373"/>
      <c r="BE30" s="377"/>
    </row>
    <row r="31" spans="1:71" s="372" customFormat="1" ht="14.45" hidden="1" customHeight="1" x14ac:dyDescent="0.2">
      <c r="B31" s="373"/>
      <c r="F31" s="198" t="s">
        <v>42</v>
      </c>
      <c r="L31" s="374">
        <v>0.2</v>
      </c>
      <c r="M31" s="375"/>
      <c r="N31" s="375"/>
      <c r="O31" s="375"/>
      <c r="P31" s="375"/>
      <c r="W31" s="376">
        <f>ROUND(BB94, 2)</f>
        <v>0</v>
      </c>
      <c r="X31" s="375"/>
      <c r="Y31" s="375"/>
      <c r="Z31" s="375"/>
      <c r="AA31" s="375"/>
      <c r="AB31" s="375"/>
      <c r="AC31" s="375"/>
      <c r="AD31" s="375"/>
      <c r="AE31" s="375"/>
      <c r="AK31" s="376">
        <v>0</v>
      </c>
      <c r="AL31" s="375"/>
      <c r="AM31" s="375"/>
      <c r="AN31" s="375"/>
      <c r="AO31" s="375"/>
      <c r="AR31" s="373"/>
      <c r="BE31" s="377"/>
    </row>
    <row r="32" spans="1:71" s="372" customFormat="1" ht="14.45" hidden="1" customHeight="1" x14ac:dyDescent="0.2">
      <c r="B32" s="373"/>
      <c r="F32" s="198" t="s">
        <v>43</v>
      </c>
      <c r="L32" s="374">
        <v>0.15</v>
      </c>
      <c r="M32" s="375"/>
      <c r="N32" s="375"/>
      <c r="O32" s="375"/>
      <c r="P32" s="375"/>
      <c r="W32" s="376">
        <f>ROUND(BC94, 2)</f>
        <v>0</v>
      </c>
      <c r="X32" s="375"/>
      <c r="Y32" s="375"/>
      <c r="Z32" s="375"/>
      <c r="AA32" s="375"/>
      <c r="AB32" s="375"/>
      <c r="AC32" s="375"/>
      <c r="AD32" s="375"/>
      <c r="AE32" s="375"/>
      <c r="AK32" s="376">
        <v>0</v>
      </c>
      <c r="AL32" s="375"/>
      <c r="AM32" s="375"/>
      <c r="AN32" s="375"/>
      <c r="AO32" s="375"/>
      <c r="AR32" s="373"/>
      <c r="BE32" s="377"/>
    </row>
    <row r="33" spans="1:57" s="372" customFormat="1" ht="14.45" hidden="1" customHeight="1" x14ac:dyDescent="0.2">
      <c r="B33" s="373"/>
      <c r="F33" s="198" t="s">
        <v>44</v>
      </c>
      <c r="L33" s="374">
        <v>0</v>
      </c>
      <c r="M33" s="375"/>
      <c r="N33" s="375"/>
      <c r="O33" s="375"/>
      <c r="P33" s="375"/>
      <c r="W33" s="376">
        <f>ROUND(BD94, 2)</f>
        <v>0</v>
      </c>
      <c r="X33" s="375"/>
      <c r="Y33" s="375"/>
      <c r="Z33" s="375"/>
      <c r="AA33" s="375"/>
      <c r="AB33" s="375"/>
      <c r="AC33" s="375"/>
      <c r="AD33" s="375"/>
      <c r="AE33" s="375"/>
      <c r="AK33" s="376">
        <v>0</v>
      </c>
      <c r="AL33" s="375"/>
      <c r="AM33" s="375"/>
      <c r="AN33" s="375"/>
      <c r="AO33" s="375"/>
      <c r="AR33" s="373"/>
      <c r="BE33" s="377"/>
    </row>
    <row r="34" spans="1:57" s="205" customFormat="1" ht="6.95" customHeight="1" x14ac:dyDescent="0.2">
      <c r="A34" s="201"/>
      <c r="B34" s="202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2"/>
      <c r="BE34" s="366"/>
    </row>
    <row r="35" spans="1:57" s="205" customFormat="1" ht="25.9" customHeight="1" x14ac:dyDescent="0.2">
      <c r="A35" s="201"/>
      <c r="B35" s="202"/>
      <c r="C35" s="378"/>
      <c r="D35" s="379" t="s">
        <v>45</v>
      </c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1" t="s">
        <v>46</v>
      </c>
      <c r="U35" s="380"/>
      <c r="V35" s="380"/>
      <c r="W35" s="380"/>
      <c r="X35" s="382" t="s">
        <v>2462</v>
      </c>
      <c r="Y35" s="383"/>
      <c r="Z35" s="383"/>
      <c r="AA35" s="383"/>
      <c r="AB35" s="383"/>
      <c r="AC35" s="380"/>
      <c r="AD35" s="380"/>
      <c r="AE35" s="380"/>
      <c r="AF35" s="380"/>
      <c r="AG35" s="380"/>
      <c r="AH35" s="380"/>
      <c r="AI35" s="380"/>
      <c r="AJ35" s="380"/>
      <c r="AK35" s="384">
        <f>SUM(AK26:AK33)</f>
        <v>0</v>
      </c>
      <c r="AL35" s="383"/>
      <c r="AM35" s="383"/>
      <c r="AN35" s="383"/>
      <c r="AO35" s="385"/>
      <c r="AP35" s="378"/>
      <c r="AQ35" s="378"/>
      <c r="AR35" s="202"/>
      <c r="BE35" s="201"/>
    </row>
    <row r="36" spans="1:57" s="205" customFormat="1" ht="6.95" customHeight="1" x14ac:dyDescent="0.2">
      <c r="A36" s="201"/>
      <c r="B36" s="202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2"/>
      <c r="BE36" s="201"/>
    </row>
    <row r="37" spans="1:57" s="205" customFormat="1" ht="14.45" customHeight="1" x14ac:dyDescent="0.2">
      <c r="A37" s="201"/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BE37" s="201"/>
    </row>
    <row r="38" spans="1:57" ht="14.45" customHeight="1" x14ac:dyDescent="0.2">
      <c r="B38" s="195"/>
      <c r="AR38" s="195"/>
    </row>
    <row r="39" spans="1:57" ht="14.45" customHeight="1" x14ac:dyDescent="0.2">
      <c r="B39" s="195"/>
      <c r="AR39" s="195"/>
    </row>
    <row r="40" spans="1:57" ht="14.45" customHeight="1" x14ac:dyDescent="0.2">
      <c r="B40" s="195"/>
      <c r="AR40" s="195"/>
    </row>
    <row r="41" spans="1:57" ht="14.45" customHeight="1" x14ac:dyDescent="0.2">
      <c r="B41" s="195"/>
      <c r="AR41" s="195"/>
    </row>
    <row r="42" spans="1:57" ht="14.45" customHeight="1" x14ac:dyDescent="0.2">
      <c r="B42" s="195"/>
      <c r="AR42" s="195"/>
    </row>
    <row r="43" spans="1:57" ht="14.45" customHeight="1" x14ac:dyDescent="0.2">
      <c r="B43" s="195"/>
      <c r="AR43" s="195"/>
    </row>
    <row r="44" spans="1:57" ht="14.45" customHeight="1" x14ac:dyDescent="0.2">
      <c r="B44" s="195"/>
      <c r="AR44" s="195"/>
    </row>
    <row r="45" spans="1:57" ht="14.45" customHeight="1" x14ac:dyDescent="0.2">
      <c r="B45" s="195"/>
      <c r="AR45" s="195"/>
    </row>
    <row r="46" spans="1:57" ht="14.45" customHeight="1" x14ac:dyDescent="0.2">
      <c r="B46" s="195"/>
      <c r="AR46" s="195"/>
    </row>
    <row r="47" spans="1:57" ht="14.45" customHeight="1" x14ac:dyDescent="0.2">
      <c r="B47" s="195"/>
      <c r="AR47" s="195"/>
    </row>
    <row r="48" spans="1:57" ht="14.45" customHeight="1" x14ac:dyDescent="0.2">
      <c r="B48" s="195"/>
      <c r="AR48" s="195"/>
    </row>
    <row r="49" spans="1:57" s="205" customFormat="1" ht="14.45" customHeight="1" x14ac:dyDescent="0.2">
      <c r="B49" s="204"/>
      <c r="D49" s="231" t="s">
        <v>47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1" t="s">
        <v>48</v>
      </c>
      <c r="AI49" s="232"/>
      <c r="AJ49" s="232"/>
      <c r="AK49" s="232"/>
      <c r="AL49" s="232"/>
      <c r="AM49" s="232"/>
      <c r="AN49" s="232"/>
      <c r="AO49" s="232"/>
      <c r="AR49" s="204"/>
    </row>
    <row r="50" spans="1:57" x14ac:dyDescent="0.2">
      <c r="B50" s="195"/>
      <c r="AR50" s="195"/>
    </row>
    <row r="51" spans="1:57" x14ac:dyDescent="0.2">
      <c r="B51" s="195"/>
      <c r="AR51" s="195"/>
    </row>
    <row r="52" spans="1:57" x14ac:dyDescent="0.2">
      <c r="B52" s="195"/>
      <c r="AR52" s="195"/>
    </row>
    <row r="53" spans="1:57" x14ac:dyDescent="0.2">
      <c r="B53" s="195"/>
      <c r="AR53" s="195"/>
    </row>
    <row r="54" spans="1:57" x14ac:dyDescent="0.2">
      <c r="B54" s="195"/>
      <c r="AR54" s="195"/>
    </row>
    <row r="55" spans="1:57" x14ac:dyDescent="0.2">
      <c r="B55" s="195"/>
      <c r="AR55" s="195"/>
    </row>
    <row r="56" spans="1:57" x14ac:dyDescent="0.2">
      <c r="B56" s="195"/>
      <c r="AR56" s="195"/>
    </row>
    <row r="57" spans="1:57" x14ac:dyDescent="0.2">
      <c r="B57" s="195"/>
      <c r="AR57" s="195"/>
    </row>
    <row r="58" spans="1:57" x14ac:dyDescent="0.2">
      <c r="B58" s="195"/>
      <c r="AR58" s="195"/>
    </row>
    <row r="59" spans="1:57" x14ac:dyDescent="0.2">
      <c r="B59" s="195"/>
      <c r="AR59" s="195"/>
    </row>
    <row r="60" spans="1:57" s="205" customFormat="1" ht="12.75" x14ac:dyDescent="0.2">
      <c r="A60" s="201"/>
      <c r="B60" s="202"/>
      <c r="C60" s="201"/>
      <c r="D60" s="233" t="s">
        <v>49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3" t="s">
        <v>50</v>
      </c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3" t="s">
        <v>49</v>
      </c>
      <c r="AI60" s="234"/>
      <c r="AJ60" s="234"/>
      <c r="AK60" s="234"/>
      <c r="AL60" s="234"/>
      <c r="AM60" s="233" t="s">
        <v>50</v>
      </c>
      <c r="AN60" s="234"/>
      <c r="AO60" s="234"/>
      <c r="AP60" s="201"/>
      <c r="AQ60" s="201"/>
      <c r="AR60" s="202"/>
      <c r="BE60" s="201"/>
    </row>
    <row r="61" spans="1:57" x14ac:dyDescent="0.2">
      <c r="B61" s="195"/>
      <c r="AR61" s="195"/>
    </row>
    <row r="62" spans="1:57" x14ac:dyDescent="0.2">
      <c r="B62" s="195"/>
      <c r="AR62" s="195"/>
    </row>
    <row r="63" spans="1:57" x14ac:dyDescent="0.2">
      <c r="B63" s="195"/>
      <c r="AR63" s="195"/>
    </row>
    <row r="64" spans="1:57" s="205" customFormat="1" ht="12.75" x14ac:dyDescent="0.2">
      <c r="A64" s="201"/>
      <c r="B64" s="202"/>
      <c r="C64" s="201"/>
      <c r="D64" s="231" t="s">
        <v>51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1" t="s">
        <v>52</v>
      </c>
      <c r="AI64" s="237"/>
      <c r="AJ64" s="237"/>
      <c r="AK64" s="237"/>
      <c r="AL64" s="237"/>
      <c r="AM64" s="237"/>
      <c r="AN64" s="237"/>
      <c r="AO64" s="237"/>
      <c r="AP64" s="201"/>
      <c r="AQ64" s="201"/>
      <c r="AR64" s="202"/>
      <c r="BE64" s="201"/>
    </row>
    <row r="65" spans="1:57" x14ac:dyDescent="0.2">
      <c r="B65" s="195"/>
      <c r="AR65" s="195"/>
    </row>
    <row r="66" spans="1:57" x14ac:dyDescent="0.2">
      <c r="B66" s="195"/>
      <c r="AR66" s="195"/>
    </row>
    <row r="67" spans="1:57" x14ac:dyDescent="0.2">
      <c r="B67" s="195"/>
      <c r="AR67" s="195"/>
    </row>
    <row r="68" spans="1:57" x14ac:dyDescent="0.2">
      <c r="B68" s="195"/>
      <c r="AR68" s="195"/>
    </row>
    <row r="69" spans="1:57" x14ac:dyDescent="0.2">
      <c r="B69" s="195"/>
      <c r="AR69" s="195"/>
    </row>
    <row r="70" spans="1:57" x14ac:dyDescent="0.2">
      <c r="B70" s="195"/>
      <c r="AR70" s="195"/>
    </row>
    <row r="71" spans="1:57" x14ac:dyDescent="0.2">
      <c r="B71" s="195"/>
      <c r="AR71" s="195"/>
    </row>
    <row r="72" spans="1:57" x14ac:dyDescent="0.2">
      <c r="B72" s="195"/>
      <c r="AR72" s="195"/>
    </row>
    <row r="73" spans="1:57" x14ac:dyDescent="0.2">
      <c r="B73" s="195"/>
      <c r="AR73" s="195"/>
    </row>
    <row r="74" spans="1:57" x14ac:dyDescent="0.2">
      <c r="B74" s="195"/>
      <c r="AR74" s="195"/>
    </row>
    <row r="75" spans="1:57" s="205" customFormat="1" ht="12.75" x14ac:dyDescent="0.2">
      <c r="A75" s="201"/>
      <c r="B75" s="202"/>
      <c r="C75" s="201"/>
      <c r="D75" s="233" t="s">
        <v>49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3" t="s">
        <v>50</v>
      </c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3" t="s">
        <v>49</v>
      </c>
      <c r="AI75" s="234"/>
      <c r="AJ75" s="234"/>
      <c r="AK75" s="234"/>
      <c r="AL75" s="234"/>
      <c r="AM75" s="233" t="s">
        <v>50</v>
      </c>
      <c r="AN75" s="234"/>
      <c r="AO75" s="234"/>
      <c r="AP75" s="201"/>
      <c r="AQ75" s="201"/>
      <c r="AR75" s="202"/>
      <c r="BE75" s="201"/>
    </row>
    <row r="76" spans="1:57" s="205" customFormat="1" x14ac:dyDescent="0.2">
      <c r="A76" s="201"/>
      <c r="B76" s="202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2"/>
      <c r="BE76" s="201"/>
    </row>
    <row r="77" spans="1:57" s="205" customFormat="1" ht="6.95" customHeight="1" x14ac:dyDescent="0.2">
      <c r="A77" s="201"/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02"/>
      <c r="BE77" s="201"/>
    </row>
    <row r="81" spans="1:91" s="205" customFormat="1" ht="6.95" customHeight="1" x14ac:dyDescent="0.2">
      <c r="A81" s="201"/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02"/>
      <c r="BE81" s="201"/>
    </row>
    <row r="82" spans="1:91" s="205" customFormat="1" ht="24.95" customHeight="1" x14ac:dyDescent="0.2">
      <c r="A82" s="201"/>
      <c r="B82" s="202"/>
      <c r="C82" s="196" t="s">
        <v>53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2"/>
      <c r="BE82" s="201"/>
    </row>
    <row r="83" spans="1:91" s="205" customFormat="1" ht="6.95" customHeight="1" x14ac:dyDescent="0.2">
      <c r="A83" s="201"/>
      <c r="B83" s="202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2"/>
      <c r="BE83" s="201"/>
    </row>
    <row r="84" spans="1:91" s="386" customFormat="1" ht="12" customHeight="1" x14ac:dyDescent="0.2">
      <c r="B84" s="387"/>
      <c r="C84" s="198" t="s">
        <v>13</v>
      </c>
      <c r="L84" s="386" t="str">
        <f>K5</f>
        <v>HDP_Brno-217102z1a</v>
      </c>
      <c r="AR84" s="387"/>
    </row>
    <row r="85" spans="1:91" s="388" customFormat="1" ht="36.950000000000003" customHeight="1" x14ac:dyDescent="0.2">
      <c r="B85" s="389"/>
      <c r="C85" s="390" t="s">
        <v>16</v>
      </c>
      <c r="L85" s="206" t="str">
        <f>K6</f>
        <v>Povážský Chlmec - Stoková sieť - Zmena stavby pred dokončením - II.etapa</v>
      </c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91"/>
      <c r="AI85" s="391"/>
      <c r="AJ85" s="391"/>
      <c r="AK85" s="391"/>
      <c r="AL85" s="391"/>
      <c r="AM85" s="391"/>
      <c r="AN85" s="391"/>
      <c r="AO85" s="391"/>
      <c r="AR85" s="389"/>
    </row>
    <row r="86" spans="1:91" s="205" customFormat="1" ht="6.95" customHeight="1" x14ac:dyDescent="0.2">
      <c r="A86" s="201"/>
      <c r="B86" s="202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2"/>
      <c r="BE86" s="201"/>
    </row>
    <row r="87" spans="1:91" s="205" customFormat="1" ht="12" customHeight="1" x14ac:dyDescent="0.2">
      <c r="A87" s="201"/>
      <c r="B87" s="202"/>
      <c r="C87" s="198" t="s">
        <v>20</v>
      </c>
      <c r="D87" s="201"/>
      <c r="E87" s="201"/>
      <c r="F87" s="201"/>
      <c r="G87" s="201"/>
      <c r="H87" s="201"/>
      <c r="I87" s="201"/>
      <c r="J87" s="201"/>
      <c r="K87" s="201"/>
      <c r="L87" s="392" t="str">
        <f>IF(K8="","",K8)</f>
        <v xml:space="preserve"> </v>
      </c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198" t="s">
        <v>22</v>
      </c>
      <c r="AJ87" s="201"/>
      <c r="AK87" s="201"/>
      <c r="AL87" s="201"/>
      <c r="AM87" s="393" t="str">
        <f>IF(AN8= "","",AN8)</f>
        <v>12. 12. 2019</v>
      </c>
      <c r="AN87" s="393"/>
      <c r="AO87" s="201"/>
      <c r="AP87" s="201"/>
      <c r="AQ87" s="201"/>
      <c r="AR87" s="202"/>
      <c r="BE87" s="201"/>
    </row>
    <row r="88" spans="1:91" s="205" customFormat="1" ht="6.95" customHeight="1" x14ac:dyDescent="0.2">
      <c r="A88" s="201"/>
      <c r="B88" s="202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2"/>
      <c r="BE88" s="201"/>
    </row>
    <row r="89" spans="1:91" s="205" customFormat="1" ht="27.95" customHeight="1" x14ac:dyDescent="0.2">
      <c r="A89" s="201"/>
      <c r="B89" s="202"/>
      <c r="C89" s="198" t="s">
        <v>24</v>
      </c>
      <c r="D89" s="201"/>
      <c r="E89" s="201"/>
      <c r="F89" s="201"/>
      <c r="G89" s="201"/>
      <c r="H89" s="201"/>
      <c r="I89" s="201"/>
      <c r="J89" s="201"/>
      <c r="K89" s="201"/>
      <c r="L89" s="386" t="str">
        <f>IF(E11= "","",E11)</f>
        <v>Severoslovenské vodárne a kanalizácie, a.s.</v>
      </c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198" t="s">
        <v>30</v>
      </c>
      <c r="AJ89" s="201"/>
      <c r="AK89" s="201"/>
      <c r="AL89" s="201"/>
      <c r="AM89" s="394" t="str">
        <f>IF(E17="","",E17)</f>
        <v>Sweco Hydroprojekt a.s., divize Morava</v>
      </c>
      <c r="AN89" s="395"/>
      <c r="AO89" s="395"/>
      <c r="AP89" s="395"/>
      <c r="AQ89" s="201"/>
      <c r="AR89" s="202"/>
      <c r="AS89" s="396" t="s">
        <v>54</v>
      </c>
      <c r="AT89" s="397"/>
      <c r="AU89" s="269"/>
      <c r="AV89" s="269"/>
      <c r="AW89" s="269"/>
      <c r="AX89" s="269"/>
      <c r="AY89" s="269"/>
      <c r="AZ89" s="269"/>
      <c r="BA89" s="269"/>
      <c r="BB89" s="269"/>
      <c r="BC89" s="269"/>
      <c r="BD89" s="398"/>
      <c r="BE89" s="201"/>
    </row>
    <row r="90" spans="1:91" s="205" customFormat="1" ht="15.2" customHeight="1" x14ac:dyDescent="0.2">
      <c r="A90" s="201"/>
      <c r="B90" s="202"/>
      <c r="C90" s="198" t="s">
        <v>28</v>
      </c>
      <c r="D90" s="201"/>
      <c r="E90" s="201"/>
      <c r="F90" s="201"/>
      <c r="G90" s="201"/>
      <c r="H90" s="201"/>
      <c r="I90" s="201"/>
      <c r="J90" s="201"/>
      <c r="K90" s="201"/>
      <c r="L90" s="386" t="str">
        <f>IF(E14= "Vyplň údaj","",E14)</f>
        <v/>
      </c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198" t="s">
        <v>33</v>
      </c>
      <c r="AJ90" s="201"/>
      <c r="AK90" s="201"/>
      <c r="AL90" s="201"/>
      <c r="AM90" s="394" t="str">
        <f>IF(E20="","",E20)</f>
        <v xml:space="preserve"> </v>
      </c>
      <c r="AN90" s="395"/>
      <c r="AO90" s="395"/>
      <c r="AP90" s="395"/>
      <c r="AQ90" s="201"/>
      <c r="AR90" s="202"/>
      <c r="AS90" s="399"/>
      <c r="AT90" s="400"/>
      <c r="AU90" s="294"/>
      <c r="AV90" s="294"/>
      <c r="AW90" s="294"/>
      <c r="AX90" s="294"/>
      <c r="AY90" s="294"/>
      <c r="AZ90" s="294"/>
      <c r="BA90" s="294"/>
      <c r="BB90" s="294"/>
      <c r="BC90" s="294"/>
      <c r="BD90" s="303"/>
      <c r="BE90" s="201"/>
    </row>
    <row r="91" spans="1:91" s="205" customFormat="1" ht="10.9" customHeight="1" x14ac:dyDescent="0.2">
      <c r="A91" s="201"/>
      <c r="B91" s="202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2"/>
      <c r="AS91" s="399"/>
      <c r="AT91" s="400"/>
      <c r="AU91" s="294"/>
      <c r="AV91" s="294"/>
      <c r="AW91" s="294"/>
      <c r="AX91" s="294"/>
      <c r="AY91" s="294"/>
      <c r="AZ91" s="294"/>
      <c r="BA91" s="294"/>
      <c r="BB91" s="294"/>
      <c r="BC91" s="294"/>
      <c r="BD91" s="303"/>
      <c r="BE91" s="201"/>
    </row>
    <row r="92" spans="1:91" s="205" customFormat="1" ht="29.25" customHeight="1" x14ac:dyDescent="0.2">
      <c r="A92" s="201"/>
      <c r="B92" s="202"/>
      <c r="C92" s="401" t="s">
        <v>55</v>
      </c>
      <c r="D92" s="402"/>
      <c r="E92" s="402"/>
      <c r="F92" s="402"/>
      <c r="G92" s="402"/>
      <c r="H92" s="226"/>
      <c r="I92" s="403" t="s">
        <v>56</v>
      </c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4" t="s">
        <v>2463</v>
      </c>
      <c r="AH92" s="402"/>
      <c r="AI92" s="402"/>
      <c r="AJ92" s="402"/>
      <c r="AK92" s="402"/>
      <c r="AL92" s="402"/>
      <c r="AM92" s="402"/>
      <c r="AN92" s="403" t="s">
        <v>2464</v>
      </c>
      <c r="AO92" s="402"/>
      <c r="AP92" s="405"/>
      <c r="AQ92" s="406" t="s">
        <v>57</v>
      </c>
      <c r="AR92" s="202"/>
      <c r="AS92" s="262" t="s">
        <v>58</v>
      </c>
      <c r="AT92" s="263" t="s">
        <v>59</v>
      </c>
      <c r="AU92" s="263" t="s">
        <v>60</v>
      </c>
      <c r="AV92" s="263" t="s">
        <v>61</v>
      </c>
      <c r="AW92" s="263" t="s">
        <v>62</v>
      </c>
      <c r="AX92" s="263" t="s">
        <v>63</v>
      </c>
      <c r="AY92" s="263" t="s">
        <v>64</v>
      </c>
      <c r="AZ92" s="263" t="s">
        <v>65</v>
      </c>
      <c r="BA92" s="263" t="s">
        <v>66</v>
      </c>
      <c r="BB92" s="263" t="s">
        <v>67</v>
      </c>
      <c r="BC92" s="263" t="s">
        <v>68</v>
      </c>
      <c r="BD92" s="264" t="s">
        <v>69</v>
      </c>
      <c r="BE92" s="201"/>
    </row>
    <row r="93" spans="1:91" s="205" customFormat="1" ht="10.9" customHeight="1" x14ac:dyDescent="0.2">
      <c r="A93" s="201"/>
      <c r="B93" s="202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2"/>
      <c r="AS93" s="268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407"/>
      <c r="BE93" s="201"/>
    </row>
    <row r="94" spans="1:91" s="408" customFormat="1" ht="32.450000000000003" customHeight="1" x14ac:dyDescent="0.2">
      <c r="B94" s="409"/>
      <c r="C94" s="266" t="s">
        <v>70</v>
      </c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1">
        <f>ROUND(AG95,2)</f>
        <v>0</v>
      </c>
      <c r="AH94" s="411"/>
      <c r="AI94" s="411"/>
      <c r="AJ94" s="411"/>
      <c r="AK94" s="411"/>
      <c r="AL94" s="411"/>
      <c r="AM94" s="411"/>
      <c r="AN94" s="412">
        <f t="shared" ref="AN94:AN100" si="0">SUM(AG94,AT94)</f>
        <v>0</v>
      </c>
      <c r="AO94" s="412"/>
      <c r="AP94" s="412"/>
      <c r="AQ94" s="413" t="s">
        <v>1</v>
      </c>
      <c r="AR94" s="409"/>
      <c r="AS94" s="414">
        <f>ROUND(AS95,2)</f>
        <v>0</v>
      </c>
      <c r="AT94" s="415">
        <f t="shared" ref="AT94:AT100" si="1">ROUND(SUM(AV94:AW94),2)</f>
        <v>0</v>
      </c>
      <c r="AU94" s="416">
        <f>ROUND(AU95,5)</f>
        <v>0</v>
      </c>
      <c r="AV94" s="415">
        <f>ROUND(AZ94*L29,2)</f>
        <v>0</v>
      </c>
      <c r="AW94" s="415">
        <f>ROUND(BA94*L30,2)</f>
        <v>0</v>
      </c>
      <c r="AX94" s="415">
        <f>ROUND(BB94*L29,2)</f>
        <v>0</v>
      </c>
      <c r="AY94" s="415">
        <f>ROUND(BC94*L30,2)</f>
        <v>0</v>
      </c>
      <c r="AZ94" s="415">
        <f>ROUND(AZ95,2)</f>
        <v>0</v>
      </c>
      <c r="BA94" s="415">
        <f>ROUND(BA95,2)</f>
        <v>0</v>
      </c>
      <c r="BB94" s="415">
        <f>ROUND(BB95,2)</f>
        <v>0</v>
      </c>
      <c r="BC94" s="415">
        <f>ROUND(BC95,2)</f>
        <v>0</v>
      </c>
      <c r="BD94" s="417">
        <f>ROUND(BD95,2)</f>
        <v>0</v>
      </c>
      <c r="BS94" s="418" t="s">
        <v>71</v>
      </c>
      <c r="BT94" s="418" t="s">
        <v>72</v>
      </c>
      <c r="BU94" s="419" t="s">
        <v>73</v>
      </c>
      <c r="BV94" s="418" t="s">
        <v>74</v>
      </c>
      <c r="BW94" s="418" t="s">
        <v>4</v>
      </c>
      <c r="BX94" s="418" t="s">
        <v>75</v>
      </c>
      <c r="CL94" s="418" t="s">
        <v>1</v>
      </c>
    </row>
    <row r="95" spans="1:91" s="420" customFormat="1" ht="40.5" customHeight="1" x14ac:dyDescent="0.2">
      <c r="B95" s="421"/>
      <c r="C95" s="422"/>
      <c r="D95" s="423" t="s">
        <v>76</v>
      </c>
      <c r="E95" s="423"/>
      <c r="F95" s="423"/>
      <c r="G95" s="423"/>
      <c r="H95" s="423"/>
      <c r="I95" s="424"/>
      <c r="J95" s="423" t="s">
        <v>17</v>
      </c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5">
        <f>ROUND(SUM(AG96:AG100),2)</f>
        <v>0</v>
      </c>
      <c r="AH95" s="426"/>
      <c r="AI95" s="426"/>
      <c r="AJ95" s="426"/>
      <c r="AK95" s="426"/>
      <c r="AL95" s="426"/>
      <c r="AM95" s="426"/>
      <c r="AN95" s="427">
        <f t="shared" si="0"/>
        <v>0</v>
      </c>
      <c r="AO95" s="426"/>
      <c r="AP95" s="426"/>
      <c r="AQ95" s="428" t="s">
        <v>77</v>
      </c>
      <c r="AR95" s="421"/>
      <c r="AS95" s="429">
        <f>ROUND(SUM(AS96:AS100),2)</f>
        <v>0</v>
      </c>
      <c r="AT95" s="430">
        <f t="shared" si="1"/>
        <v>0</v>
      </c>
      <c r="AU95" s="431">
        <f>ROUND(SUM(AU96:AU100),5)</f>
        <v>0</v>
      </c>
      <c r="AV95" s="430">
        <f>ROUND(AZ95*L29,2)</f>
        <v>0</v>
      </c>
      <c r="AW95" s="430">
        <f>ROUND(BA95*L30,2)</f>
        <v>0</v>
      </c>
      <c r="AX95" s="430">
        <f>ROUND(BB95*L29,2)</f>
        <v>0</v>
      </c>
      <c r="AY95" s="430">
        <f>ROUND(BC95*L30,2)</f>
        <v>0</v>
      </c>
      <c r="AZ95" s="430">
        <f>ROUND(SUM(AZ96:AZ100),2)</f>
        <v>0</v>
      </c>
      <c r="BA95" s="430">
        <f>ROUND(SUM(BA96:BA100),2)</f>
        <v>0</v>
      </c>
      <c r="BB95" s="430">
        <f>ROUND(SUM(BB96:BB100),2)</f>
        <v>0</v>
      </c>
      <c r="BC95" s="430">
        <f>ROUND(SUM(BC96:BC100),2)</f>
        <v>0</v>
      </c>
      <c r="BD95" s="432">
        <f>ROUND(SUM(BD96:BD100),2)</f>
        <v>0</v>
      </c>
      <c r="BS95" s="433" t="s">
        <v>71</v>
      </c>
      <c r="BT95" s="433" t="s">
        <v>78</v>
      </c>
      <c r="BU95" s="433" t="s">
        <v>73</v>
      </c>
      <c r="BV95" s="433" t="s">
        <v>74</v>
      </c>
      <c r="BW95" s="433" t="s">
        <v>79</v>
      </c>
      <c r="BX95" s="433" t="s">
        <v>4</v>
      </c>
      <c r="CL95" s="433" t="s">
        <v>1</v>
      </c>
      <c r="CM95" s="433" t="s">
        <v>80</v>
      </c>
    </row>
    <row r="96" spans="1:91" s="386" customFormat="1" ht="16.5" customHeight="1" x14ac:dyDescent="0.2">
      <c r="A96" s="434" t="s">
        <v>81</v>
      </c>
      <c r="B96" s="387"/>
      <c r="C96" s="251"/>
      <c r="D96" s="251"/>
      <c r="E96" s="435" t="s">
        <v>82</v>
      </c>
      <c r="F96" s="435"/>
      <c r="G96" s="435"/>
      <c r="H96" s="435"/>
      <c r="I96" s="435"/>
      <c r="J96" s="251"/>
      <c r="K96" s="435" t="s">
        <v>83</v>
      </c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6">
        <f>'001 - SO 5-5 Splašková ka...'!J32</f>
        <v>0</v>
      </c>
      <c r="AH96" s="437"/>
      <c r="AI96" s="437"/>
      <c r="AJ96" s="437"/>
      <c r="AK96" s="437"/>
      <c r="AL96" s="437"/>
      <c r="AM96" s="437"/>
      <c r="AN96" s="436">
        <f t="shared" si="0"/>
        <v>0</v>
      </c>
      <c r="AO96" s="437"/>
      <c r="AP96" s="437"/>
      <c r="AQ96" s="438" t="s">
        <v>84</v>
      </c>
      <c r="AR96" s="387"/>
      <c r="AS96" s="439">
        <v>0</v>
      </c>
      <c r="AT96" s="440">
        <f t="shared" si="1"/>
        <v>0</v>
      </c>
      <c r="AU96" s="441">
        <f>'001 - SO 5-5 Splašková ka...'!P134</f>
        <v>0</v>
      </c>
      <c r="AV96" s="440">
        <f>'001 - SO 5-5 Splašková ka...'!J35</f>
        <v>0</v>
      </c>
      <c r="AW96" s="440">
        <f>'001 - SO 5-5 Splašková ka...'!J36</f>
        <v>0</v>
      </c>
      <c r="AX96" s="440">
        <f>'001 - SO 5-5 Splašková ka...'!J37</f>
        <v>0</v>
      </c>
      <c r="AY96" s="440">
        <f>'001 - SO 5-5 Splašková ka...'!J38</f>
        <v>0</v>
      </c>
      <c r="AZ96" s="440">
        <f>'001 - SO 5-5 Splašková ka...'!F35</f>
        <v>0</v>
      </c>
      <c r="BA96" s="440">
        <f>'001 - SO 5-5 Splašková ka...'!F36</f>
        <v>0</v>
      </c>
      <c r="BB96" s="440">
        <f>'001 - SO 5-5 Splašková ka...'!F37</f>
        <v>0</v>
      </c>
      <c r="BC96" s="440">
        <f>'001 - SO 5-5 Splašková ka...'!F38</f>
        <v>0</v>
      </c>
      <c r="BD96" s="442">
        <f>'001 - SO 5-5 Splašková ka...'!F39</f>
        <v>0</v>
      </c>
      <c r="BT96" s="207" t="s">
        <v>80</v>
      </c>
      <c r="BV96" s="207" t="s">
        <v>74</v>
      </c>
      <c r="BW96" s="207" t="s">
        <v>85</v>
      </c>
      <c r="BX96" s="207" t="s">
        <v>79</v>
      </c>
      <c r="CL96" s="207" t="s">
        <v>1</v>
      </c>
    </row>
    <row r="97" spans="1:90" s="386" customFormat="1" ht="16.5" customHeight="1" x14ac:dyDescent="0.2">
      <c r="A97" s="434" t="s">
        <v>81</v>
      </c>
      <c r="B97" s="387"/>
      <c r="C97" s="251"/>
      <c r="D97" s="251"/>
      <c r="E97" s="435" t="s">
        <v>86</v>
      </c>
      <c r="F97" s="435"/>
      <c r="G97" s="435"/>
      <c r="H97" s="435"/>
      <c r="I97" s="435"/>
      <c r="J97" s="251"/>
      <c r="K97" s="435" t="s">
        <v>87</v>
      </c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5"/>
      <c r="AD97" s="435"/>
      <c r="AE97" s="435"/>
      <c r="AF97" s="435"/>
      <c r="AG97" s="436">
        <f>'002 - SO 5-5.6 Dažďová ka...'!J32</f>
        <v>0</v>
      </c>
      <c r="AH97" s="437"/>
      <c r="AI97" s="437"/>
      <c r="AJ97" s="437"/>
      <c r="AK97" s="437"/>
      <c r="AL97" s="437"/>
      <c r="AM97" s="437"/>
      <c r="AN97" s="436">
        <f t="shared" si="0"/>
        <v>0</v>
      </c>
      <c r="AO97" s="437"/>
      <c r="AP97" s="437"/>
      <c r="AQ97" s="438" t="s">
        <v>84</v>
      </c>
      <c r="AR97" s="387"/>
      <c r="AS97" s="439">
        <v>0</v>
      </c>
      <c r="AT97" s="440">
        <f t="shared" si="1"/>
        <v>0</v>
      </c>
      <c r="AU97" s="441">
        <f>'002 - SO 5-5.6 Dažďová ka...'!P130</f>
        <v>0</v>
      </c>
      <c r="AV97" s="440">
        <f>'002 - SO 5-5.6 Dažďová ka...'!J35</f>
        <v>0</v>
      </c>
      <c r="AW97" s="440">
        <f>'002 - SO 5-5.6 Dažďová ka...'!J36</f>
        <v>0</v>
      </c>
      <c r="AX97" s="440">
        <f>'002 - SO 5-5.6 Dažďová ka...'!J37</f>
        <v>0</v>
      </c>
      <c r="AY97" s="440">
        <f>'002 - SO 5-5.6 Dažďová ka...'!J38</f>
        <v>0</v>
      </c>
      <c r="AZ97" s="440">
        <f>'002 - SO 5-5.6 Dažďová ka...'!F35</f>
        <v>0</v>
      </c>
      <c r="BA97" s="440">
        <f>'002 - SO 5-5.6 Dažďová ka...'!F36</f>
        <v>0</v>
      </c>
      <c r="BB97" s="440">
        <f>'002 - SO 5-5.6 Dažďová ka...'!F37</f>
        <v>0</v>
      </c>
      <c r="BC97" s="440">
        <f>'002 - SO 5-5.6 Dažďová ka...'!F38</f>
        <v>0</v>
      </c>
      <c r="BD97" s="442">
        <f>'002 - SO 5-5.6 Dažďová ka...'!F39</f>
        <v>0</v>
      </c>
      <c r="BT97" s="207" t="s">
        <v>80</v>
      </c>
      <c r="BV97" s="207" t="s">
        <v>74</v>
      </c>
      <c r="BW97" s="207" t="s">
        <v>88</v>
      </c>
      <c r="BX97" s="207" t="s">
        <v>79</v>
      </c>
      <c r="CL97" s="207" t="s">
        <v>1</v>
      </c>
    </row>
    <row r="98" spans="1:90" s="386" customFormat="1" ht="16.5" customHeight="1" x14ac:dyDescent="0.2">
      <c r="A98" s="434" t="s">
        <v>81</v>
      </c>
      <c r="B98" s="387"/>
      <c r="C98" s="251"/>
      <c r="D98" s="251"/>
      <c r="E98" s="435" t="s">
        <v>89</v>
      </c>
      <c r="F98" s="435"/>
      <c r="G98" s="435"/>
      <c r="H98" s="435"/>
      <c r="I98" s="435"/>
      <c r="J98" s="251"/>
      <c r="K98" s="435" t="s">
        <v>90</v>
      </c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6">
        <f>'003 - SO 5-5.7 Preložky i...'!J32</f>
        <v>0</v>
      </c>
      <c r="AH98" s="437"/>
      <c r="AI98" s="437"/>
      <c r="AJ98" s="437"/>
      <c r="AK98" s="437"/>
      <c r="AL98" s="437"/>
      <c r="AM98" s="437"/>
      <c r="AN98" s="436">
        <f t="shared" si="0"/>
        <v>0</v>
      </c>
      <c r="AO98" s="437"/>
      <c r="AP98" s="437"/>
      <c r="AQ98" s="438" t="s">
        <v>84</v>
      </c>
      <c r="AR98" s="387"/>
      <c r="AS98" s="439">
        <v>0</v>
      </c>
      <c r="AT98" s="440">
        <f t="shared" si="1"/>
        <v>0</v>
      </c>
      <c r="AU98" s="441">
        <f>'003 - SO 5-5.7 Preložky i...'!P129</f>
        <v>0</v>
      </c>
      <c r="AV98" s="440">
        <f>'003 - SO 5-5.7 Preložky i...'!J35</f>
        <v>0</v>
      </c>
      <c r="AW98" s="440">
        <f>'003 - SO 5-5.7 Preložky i...'!J36</f>
        <v>0</v>
      </c>
      <c r="AX98" s="440">
        <f>'003 - SO 5-5.7 Preložky i...'!J37</f>
        <v>0</v>
      </c>
      <c r="AY98" s="440">
        <f>'003 - SO 5-5.7 Preložky i...'!J38</f>
        <v>0</v>
      </c>
      <c r="AZ98" s="440">
        <f>'003 - SO 5-5.7 Preložky i...'!F35</f>
        <v>0</v>
      </c>
      <c r="BA98" s="440">
        <f>'003 - SO 5-5.7 Preložky i...'!F36</f>
        <v>0</v>
      </c>
      <c r="BB98" s="440">
        <f>'003 - SO 5-5.7 Preložky i...'!F37</f>
        <v>0</v>
      </c>
      <c r="BC98" s="440">
        <f>'003 - SO 5-5.7 Preložky i...'!F38</f>
        <v>0</v>
      </c>
      <c r="BD98" s="442">
        <f>'003 - SO 5-5.7 Preložky i...'!F39</f>
        <v>0</v>
      </c>
      <c r="BT98" s="207" t="s">
        <v>80</v>
      </c>
      <c r="BV98" s="207" t="s">
        <v>74</v>
      </c>
      <c r="BW98" s="207" t="s">
        <v>91</v>
      </c>
      <c r="BX98" s="207" t="s">
        <v>79</v>
      </c>
      <c r="CL98" s="207" t="s">
        <v>1</v>
      </c>
    </row>
    <row r="99" spans="1:90" s="386" customFormat="1" ht="16.5" customHeight="1" x14ac:dyDescent="0.2">
      <c r="A99" s="434" t="s">
        <v>81</v>
      </c>
      <c r="B99" s="387"/>
      <c r="C99" s="251"/>
      <c r="D99" s="251"/>
      <c r="E99" s="435" t="s">
        <v>92</v>
      </c>
      <c r="F99" s="435"/>
      <c r="G99" s="435"/>
      <c r="H99" s="435"/>
      <c r="I99" s="435"/>
      <c r="J99" s="251"/>
      <c r="K99" s="435" t="s">
        <v>93</v>
      </c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6">
        <f>'004 - SO 5-5.7 Přeložky p...'!J32</f>
        <v>0</v>
      </c>
      <c r="AH99" s="437"/>
      <c r="AI99" s="437"/>
      <c r="AJ99" s="437"/>
      <c r="AK99" s="437"/>
      <c r="AL99" s="437"/>
      <c r="AM99" s="437"/>
      <c r="AN99" s="436">
        <f t="shared" si="0"/>
        <v>0</v>
      </c>
      <c r="AO99" s="437"/>
      <c r="AP99" s="437"/>
      <c r="AQ99" s="438" t="s">
        <v>84</v>
      </c>
      <c r="AR99" s="387"/>
      <c r="AS99" s="439">
        <v>0</v>
      </c>
      <c r="AT99" s="440">
        <f t="shared" si="1"/>
        <v>0</v>
      </c>
      <c r="AU99" s="441">
        <f>'004 - SO 5-5.7 Přeložky p...'!P129</f>
        <v>0</v>
      </c>
      <c r="AV99" s="440">
        <f>'004 - SO 5-5.7 Přeložky p...'!J35</f>
        <v>0</v>
      </c>
      <c r="AW99" s="440">
        <f>'004 - SO 5-5.7 Přeložky p...'!J36</f>
        <v>0</v>
      </c>
      <c r="AX99" s="440">
        <f>'004 - SO 5-5.7 Přeložky p...'!J37</f>
        <v>0</v>
      </c>
      <c r="AY99" s="440">
        <f>'004 - SO 5-5.7 Přeložky p...'!J38</f>
        <v>0</v>
      </c>
      <c r="AZ99" s="440">
        <f>'004 - SO 5-5.7 Přeložky p...'!F35</f>
        <v>0</v>
      </c>
      <c r="BA99" s="440">
        <f>'004 - SO 5-5.7 Přeložky p...'!F36</f>
        <v>0</v>
      </c>
      <c r="BB99" s="440">
        <f>'004 - SO 5-5.7 Přeložky p...'!F37</f>
        <v>0</v>
      </c>
      <c r="BC99" s="440">
        <f>'004 - SO 5-5.7 Přeložky p...'!F38</f>
        <v>0</v>
      </c>
      <c r="BD99" s="442">
        <f>'004 - SO 5-5.7 Přeložky p...'!F39</f>
        <v>0</v>
      </c>
      <c r="BT99" s="207" t="s">
        <v>80</v>
      </c>
      <c r="BV99" s="207" t="s">
        <v>74</v>
      </c>
      <c r="BW99" s="207" t="s">
        <v>94</v>
      </c>
      <c r="BX99" s="207" t="s">
        <v>79</v>
      </c>
      <c r="CL99" s="207" t="s">
        <v>21</v>
      </c>
    </row>
    <row r="100" spans="1:90" s="386" customFormat="1" ht="16.5" customHeight="1" x14ac:dyDescent="0.2">
      <c r="A100" s="434" t="s">
        <v>81</v>
      </c>
      <c r="B100" s="387"/>
      <c r="C100" s="251"/>
      <c r="D100" s="251"/>
      <c r="E100" s="435" t="s">
        <v>95</v>
      </c>
      <c r="F100" s="435"/>
      <c r="G100" s="435"/>
      <c r="H100" s="435"/>
      <c r="I100" s="435"/>
      <c r="J100" s="251"/>
      <c r="K100" s="435" t="s">
        <v>96</v>
      </c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6">
        <f>'005 - Ostatní a vedlješí ...'!J32</f>
        <v>0</v>
      </c>
      <c r="AH100" s="437"/>
      <c r="AI100" s="437"/>
      <c r="AJ100" s="437"/>
      <c r="AK100" s="437"/>
      <c r="AL100" s="437"/>
      <c r="AM100" s="437"/>
      <c r="AN100" s="436">
        <f t="shared" si="0"/>
        <v>0</v>
      </c>
      <c r="AO100" s="437"/>
      <c r="AP100" s="437"/>
      <c r="AQ100" s="438" t="s">
        <v>84</v>
      </c>
      <c r="AR100" s="387"/>
      <c r="AS100" s="443">
        <v>0</v>
      </c>
      <c r="AT100" s="444">
        <f t="shared" si="1"/>
        <v>0</v>
      </c>
      <c r="AU100" s="445">
        <f>'005 - Ostatní a vedlješí ...'!P124</f>
        <v>0</v>
      </c>
      <c r="AV100" s="444">
        <f>'005 - Ostatní a vedlješí ...'!J35</f>
        <v>0</v>
      </c>
      <c r="AW100" s="444">
        <f>'005 - Ostatní a vedlješí ...'!J36</f>
        <v>0</v>
      </c>
      <c r="AX100" s="444">
        <f>'005 - Ostatní a vedlješí ...'!J37</f>
        <v>0</v>
      </c>
      <c r="AY100" s="444">
        <f>'005 - Ostatní a vedlješí ...'!J38</f>
        <v>0</v>
      </c>
      <c r="AZ100" s="444">
        <f>'005 - Ostatní a vedlješí ...'!F35</f>
        <v>0</v>
      </c>
      <c r="BA100" s="444">
        <f>'005 - Ostatní a vedlješí ...'!F36</f>
        <v>0</v>
      </c>
      <c r="BB100" s="444">
        <f>'005 - Ostatní a vedlješí ...'!F37</f>
        <v>0</v>
      </c>
      <c r="BC100" s="444">
        <f>'005 - Ostatní a vedlješí ...'!F38</f>
        <v>0</v>
      </c>
      <c r="BD100" s="446">
        <f>'005 - Ostatní a vedlješí ...'!F39</f>
        <v>0</v>
      </c>
      <c r="BT100" s="207" t="s">
        <v>80</v>
      </c>
      <c r="BV100" s="207" t="s">
        <v>74</v>
      </c>
      <c r="BW100" s="207" t="s">
        <v>97</v>
      </c>
      <c r="BX100" s="207" t="s">
        <v>79</v>
      </c>
      <c r="CL100" s="207" t="s">
        <v>1</v>
      </c>
    </row>
    <row r="101" spans="1:90" s="205" customFormat="1" ht="30" customHeight="1" x14ac:dyDescent="0.2">
      <c r="A101" s="201"/>
      <c r="B101" s="202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2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</row>
    <row r="102" spans="1:90" s="205" customFormat="1" ht="6.95" customHeight="1" x14ac:dyDescent="0.2">
      <c r="A102" s="201"/>
      <c r="B102" s="238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02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</row>
  </sheetData>
  <sheetProtection algorithmName="SHA-512" hashValue="WKnMqWmnM6fm29SEK88i4r1JSzF7RjReZunYo2+GJgco1G2ilGQNerExUCvAZuKyN5xC0AR2C58GKWRzxJBh5Q==" saltValue="RLDsYfpxCaN2s+cgp2gYzA==" spinCount="100000" sheet="1" objects="1" scenarios="1"/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E99:I99"/>
    <mergeCell ref="K99:AF99"/>
    <mergeCell ref="E100:I100"/>
    <mergeCell ref="K100:AF100"/>
    <mergeCell ref="E96:I96"/>
    <mergeCell ref="K96:AF96"/>
    <mergeCell ref="E97:I97"/>
    <mergeCell ref="K97:AF97"/>
    <mergeCell ref="E98:I98"/>
    <mergeCell ref="K98:AF98"/>
  </mergeCells>
  <hyperlinks>
    <hyperlink ref="A96" location="'001 - SO 5-5 Splašková ka...'!C2" display="/"/>
    <hyperlink ref="A97" location="'002 - SO 5-5.6 Dažďová ka...'!C2" display="/"/>
    <hyperlink ref="A98" location="'003 - SO 5-5.7 Preložky i...'!C2" display="/"/>
    <hyperlink ref="A99" location="'004 - SO 5-5.7 Přeložky p...'!C2" display="/"/>
    <hyperlink ref="A100" location="'005 - Ostatní a vedlješ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4"/>
  <sheetViews>
    <sheetView showGridLines="0" topLeftCell="A118" workbookViewId="0">
      <selection activeCell="F140" sqref="F140"/>
    </sheetView>
  </sheetViews>
  <sheetFormatPr defaultRowHeight="11.25" x14ac:dyDescent="0.2"/>
  <cols>
    <col min="1" max="1" width="8.33203125" style="189" customWidth="1"/>
    <col min="2" max="2" width="1.6640625" style="189" customWidth="1"/>
    <col min="3" max="3" width="4.1640625" style="189" customWidth="1"/>
    <col min="4" max="4" width="4.33203125" style="189" customWidth="1"/>
    <col min="5" max="5" width="17.1640625" style="189" customWidth="1"/>
    <col min="6" max="6" width="50.83203125" style="189" customWidth="1"/>
    <col min="7" max="7" width="7" style="189" customWidth="1"/>
    <col min="8" max="8" width="11.5" style="189" customWidth="1"/>
    <col min="9" max="11" width="20.1640625" style="189" customWidth="1"/>
    <col min="12" max="12" width="9.33203125" style="189" customWidth="1"/>
    <col min="13" max="13" width="10.83203125" style="189" hidden="1" customWidth="1"/>
    <col min="14" max="14" width="9.33203125" style="189" hidden="1"/>
    <col min="15" max="20" width="14.1640625" style="189" hidden="1" customWidth="1"/>
    <col min="21" max="21" width="16.33203125" style="189" hidden="1" customWidth="1"/>
    <col min="22" max="22" width="12.33203125" style="189" customWidth="1"/>
    <col min="23" max="23" width="16.33203125" style="189" customWidth="1"/>
    <col min="24" max="24" width="12.33203125" style="189" customWidth="1"/>
    <col min="25" max="25" width="15" style="189" customWidth="1"/>
    <col min="26" max="26" width="11" style="189" customWidth="1"/>
    <col min="27" max="27" width="15" style="189" customWidth="1"/>
    <col min="28" max="28" width="16.33203125" style="189" customWidth="1"/>
    <col min="29" max="29" width="11" style="189" customWidth="1"/>
    <col min="30" max="30" width="15" style="189" customWidth="1"/>
    <col min="31" max="31" width="16.33203125" style="189" customWidth="1"/>
    <col min="32" max="43" width="9.33203125" style="189"/>
    <col min="44" max="65" width="9.33203125" style="189" hidden="1"/>
    <col min="66" max="16384" width="9.33203125" style="189"/>
  </cols>
  <sheetData>
    <row r="2" spans="1:46" ht="36.950000000000003" customHeight="1" x14ac:dyDescent="0.2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92" t="s">
        <v>85</v>
      </c>
    </row>
    <row r="3" spans="1:46" ht="6.95" customHeight="1" x14ac:dyDescent="0.2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5"/>
      <c r="AT3" s="192" t="s">
        <v>80</v>
      </c>
    </row>
    <row r="4" spans="1:46" ht="24.95" customHeight="1" x14ac:dyDescent="0.2">
      <c r="B4" s="195"/>
      <c r="D4" s="196" t="s">
        <v>98</v>
      </c>
      <c r="L4" s="195"/>
      <c r="M4" s="197" t="s">
        <v>10</v>
      </c>
      <c r="AT4" s="192" t="s">
        <v>3</v>
      </c>
    </row>
    <row r="5" spans="1:46" ht="6.95" customHeight="1" x14ac:dyDescent="0.2">
      <c r="B5" s="195"/>
      <c r="L5" s="195"/>
    </row>
    <row r="6" spans="1:46" ht="12" customHeight="1" x14ac:dyDescent="0.2">
      <c r="B6" s="195"/>
      <c r="D6" s="198" t="s">
        <v>16</v>
      </c>
      <c r="L6" s="195"/>
    </row>
    <row r="7" spans="1:46" ht="25.5" customHeight="1" x14ac:dyDescent="0.2">
      <c r="B7" s="195"/>
      <c r="E7" s="199" t="str">
        <f>'Rekapitulace stavby'!K6</f>
        <v>Povážský Chlmec - Stoková sieť - Zmena stavby pred dokončením - II.etapa</v>
      </c>
      <c r="F7" s="200"/>
      <c r="G7" s="200"/>
      <c r="H7" s="200"/>
      <c r="L7" s="195"/>
    </row>
    <row r="8" spans="1:46" ht="12" customHeight="1" x14ac:dyDescent="0.2">
      <c r="B8" s="195"/>
      <c r="D8" s="198" t="s">
        <v>99</v>
      </c>
      <c r="L8" s="195"/>
    </row>
    <row r="9" spans="1:46" s="205" customFormat="1" ht="25.5" customHeight="1" x14ac:dyDescent="0.2">
      <c r="A9" s="201"/>
      <c r="B9" s="202"/>
      <c r="C9" s="201"/>
      <c r="D9" s="201"/>
      <c r="E9" s="199" t="s">
        <v>100</v>
      </c>
      <c r="F9" s="203"/>
      <c r="G9" s="203"/>
      <c r="H9" s="203"/>
      <c r="I9" s="201"/>
      <c r="J9" s="201"/>
      <c r="K9" s="201"/>
      <c r="L9" s="20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</row>
    <row r="10" spans="1:46" s="205" customFormat="1" ht="12" customHeight="1" x14ac:dyDescent="0.2">
      <c r="A10" s="201"/>
      <c r="B10" s="202"/>
      <c r="C10" s="201"/>
      <c r="D10" s="198" t="s">
        <v>101</v>
      </c>
      <c r="E10" s="201"/>
      <c r="F10" s="201"/>
      <c r="G10" s="201"/>
      <c r="H10" s="201"/>
      <c r="I10" s="201"/>
      <c r="J10" s="201"/>
      <c r="K10" s="201"/>
      <c r="L10" s="20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</row>
    <row r="11" spans="1:46" s="205" customFormat="1" ht="16.5" customHeight="1" x14ac:dyDescent="0.2">
      <c r="A11" s="201"/>
      <c r="B11" s="202"/>
      <c r="C11" s="201"/>
      <c r="D11" s="201"/>
      <c r="E11" s="206" t="s">
        <v>102</v>
      </c>
      <c r="F11" s="203"/>
      <c r="G11" s="203"/>
      <c r="H11" s="203"/>
      <c r="I11" s="201"/>
      <c r="J11" s="201"/>
      <c r="K11" s="201"/>
      <c r="L11" s="204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</row>
    <row r="12" spans="1:46" s="205" customFormat="1" x14ac:dyDescent="0.2">
      <c r="A12" s="201"/>
      <c r="B12" s="202"/>
      <c r="C12" s="201"/>
      <c r="D12" s="201"/>
      <c r="E12" s="201"/>
      <c r="F12" s="201"/>
      <c r="G12" s="201"/>
      <c r="H12" s="201"/>
      <c r="I12" s="201"/>
      <c r="J12" s="201"/>
      <c r="K12" s="201"/>
      <c r="L12" s="20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</row>
    <row r="13" spans="1:46" s="205" customFormat="1" ht="12" customHeight="1" x14ac:dyDescent="0.2">
      <c r="A13" s="201"/>
      <c r="B13" s="202"/>
      <c r="C13" s="201"/>
      <c r="D13" s="198" t="s">
        <v>18</v>
      </c>
      <c r="E13" s="201"/>
      <c r="F13" s="207" t="s">
        <v>1</v>
      </c>
      <c r="G13" s="201"/>
      <c r="H13" s="201"/>
      <c r="I13" s="198" t="s">
        <v>19</v>
      </c>
      <c r="J13" s="207" t="s">
        <v>1</v>
      </c>
      <c r="K13" s="201"/>
      <c r="L13" s="20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</row>
    <row r="14" spans="1:46" s="205" customFormat="1" ht="12" customHeight="1" x14ac:dyDescent="0.2">
      <c r="A14" s="201"/>
      <c r="B14" s="202"/>
      <c r="C14" s="201"/>
      <c r="D14" s="198" t="s">
        <v>20</v>
      </c>
      <c r="E14" s="201"/>
      <c r="F14" s="207" t="s">
        <v>21</v>
      </c>
      <c r="G14" s="201"/>
      <c r="H14" s="201"/>
      <c r="I14" s="198" t="s">
        <v>22</v>
      </c>
      <c r="J14" s="208" t="str">
        <f>'Rekapitulace stavby'!AN8</f>
        <v>12. 12. 2019</v>
      </c>
      <c r="K14" s="201"/>
      <c r="L14" s="204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46" s="205" customFormat="1" ht="10.9" customHeight="1" x14ac:dyDescent="0.2">
      <c r="A15" s="201"/>
      <c r="B15" s="202"/>
      <c r="C15" s="201"/>
      <c r="D15" s="201"/>
      <c r="E15" s="201"/>
      <c r="F15" s="201"/>
      <c r="G15" s="201"/>
      <c r="H15" s="201"/>
      <c r="I15" s="201"/>
      <c r="J15" s="201"/>
      <c r="K15" s="201"/>
      <c r="L15" s="20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46" s="205" customFormat="1" ht="12" customHeight="1" x14ac:dyDescent="0.2">
      <c r="A16" s="201"/>
      <c r="B16" s="202"/>
      <c r="C16" s="201"/>
      <c r="D16" s="198" t="s">
        <v>24</v>
      </c>
      <c r="E16" s="201"/>
      <c r="F16" s="201"/>
      <c r="G16" s="201"/>
      <c r="H16" s="201"/>
      <c r="I16" s="198" t="s">
        <v>25</v>
      </c>
      <c r="J16" s="207" t="s">
        <v>1</v>
      </c>
      <c r="K16" s="201"/>
      <c r="L16" s="204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31" s="205" customFormat="1" ht="18" customHeight="1" x14ac:dyDescent="0.2">
      <c r="A17" s="201"/>
      <c r="B17" s="202"/>
      <c r="C17" s="201"/>
      <c r="D17" s="201"/>
      <c r="E17" s="207" t="s">
        <v>26</v>
      </c>
      <c r="F17" s="201"/>
      <c r="G17" s="201"/>
      <c r="H17" s="201"/>
      <c r="I17" s="198" t="s">
        <v>27</v>
      </c>
      <c r="J17" s="207" t="s">
        <v>1</v>
      </c>
      <c r="K17" s="201"/>
      <c r="L17" s="204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</row>
    <row r="18" spans="1:31" s="205" customFormat="1" ht="6.95" customHeight="1" x14ac:dyDescent="0.2">
      <c r="A18" s="201"/>
      <c r="B18" s="202"/>
      <c r="C18" s="201"/>
      <c r="D18" s="201"/>
      <c r="E18" s="201"/>
      <c r="F18" s="201"/>
      <c r="G18" s="201"/>
      <c r="H18" s="201"/>
      <c r="I18" s="201"/>
      <c r="J18" s="201"/>
      <c r="K18" s="201"/>
      <c r="L18" s="204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</row>
    <row r="19" spans="1:31" s="205" customFormat="1" ht="12" customHeight="1" x14ac:dyDescent="0.2">
      <c r="A19" s="201"/>
      <c r="B19" s="202"/>
      <c r="C19" s="201"/>
      <c r="D19" s="198" t="s">
        <v>28</v>
      </c>
      <c r="E19" s="201"/>
      <c r="F19" s="201"/>
      <c r="G19" s="201"/>
      <c r="H19" s="201"/>
      <c r="I19" s="198" t="s">
        <v>25</v>
      </c>
      <c r="J19" s="209" t="str">
        <f>'Rekapitulace stavby'!AN13</f>
        <v>Vyplň údaj</v>
      </c>
      <c r="K19" s="201"/>
      <c r="L19" s="204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</row>
    <row r="20" spans="1:31" s="205" customFormat="1" ht="18" customHeight="1" x14ac:dyDescent="0.2">
      <c r="A20" s="201"/>
      <c r="B20" s="202"/>
      <c r="C20" s="201"/>
      <c r="D20" s="201"/>
      <c r="E20" s="210" t="str">
        <f>'Rekapitulace stavby'!E14</f>
        <v>Vyplň údaj</v>
      </c>
      <c r="F20" s="211"/>
      <c r="G20" s="211"/>
      <c r="H20" s="211"/>
      <c r="I20" s="198" t="s">
        <v>27</v>
      </c>
      <c r="J20" s="209" t="str">
        <f>'Rekapitulace stavby'!AN14</f>
        <v>Vyplň údaj</v>
      </c>
      <c r="K20" s="201"/>
      <c r="L20" s="204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</row>
    <row r="21" spans="1:31" s="205" customFormat="1" ht="6.95" customHeight="1" x14ac:dyDescent="0.2">
      <c r="A21" s="201"/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4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</row>
    <row r="22" spans="1:31" s="205" customFormat="1" ht="12" customHeight="1" x14ac:dyDescent="0.2">
      <c r="A22" s="201"/>
      <c r="B22" s="202"/>
      <c r="C22" s="201"/>
      <c r="D22" s="198" t="s">
        <v>30</v>
      </c>
      <c r="E22" s="201"/>
      <c r="F22" s="201"/>
      <c r="G22" s="201"/>
      <c r="H22" s="201"/>
      <c r="I22" s="198" t="s">
        <v>25</v>
      </c>
      <c r="J22" s="207" t="s">
        <v>1</v>
      </c>
      <c r="K22" s="201"/>
      <c r="L22" s="204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</row>
    <row r="23" spans="1:31" s="205" customFormat="1" ht="18" customHeight="1" x14ac:dyDescent="0.2">
      <c r="A23" s="201"/>
      <c r="B23" s="202"/>
      <c r="C23" s="201"/>
      <c r="D23" s="201"/>
      <c r="E23" s="207" t="s">
        <v>31</v>
      </c>
      <c r="F23" s="201"/>
      <c r="G23" s="201"/>
      <c r="H23" s="201"/>
      <c r="I23" s="198" t="s">
        <v>27</v>
      </c>
      <c r="J23" s="207" t="s">
        <v>1</v>
      </c>
      <c r="K23" s="201"/>
      <c r="L23" s="204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</row>
    <row r="24" spans="1:31" s="205" customFormat="1" ht="6.95" customHeight="1" x14ac:dyDescent="0.2">
      <c r="A24" s="201"/>
      <c r="B24" s="202"/>
      <c r="C24" s="201"/>
      <c r="D24" s="201"/>
      <c r="E24" s="201"/>
      <c r="F24" s="201"/>
      <c r="G24" s="201"/>
      <c r="H24" s="201"/>
      <c r="I24" s="201"/>
      <c r="J24" s="201"/>
      <c r="K24" s="201"/>
      <c r="L24" s="204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</row>
    <row r="25" spans="1:31" s="205" customFormat="1" ht="12" customHeight="1" x14ac:dyDescent="0.2">
      <c r="A25" s="201"/>
      <c r="B25" s="202"/>
      <c r="C25" s="201"/>
      <c r="D25" s="198" t="s">
        <v>33</v>
      </c>
      <c r="E25" s="201"/>
      <c r="F25" s="201"/>
      <c r="G25" s="201"/>
      <c r="H25" s="201"/>
      <c r="I25" s="198" t="s">
        <v>25</v>
      </c>
      <c r="J25" s="207" t="str">
        <f>IF('Rekapitulace stavby'!AN19="","",'Rekapitulace stavby'!AN19)</f>
        <v/>
      </c>
      <c r="K25" s="201"/>
      <c r="L25" s="204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1:31" s="205" customFormat="1" ht="18" customHeight="1" x14ac:dyDescent="0.2">
      <c r="A26" s="201"/>
      <c r="B26" s="202"/>
      <c r="C26" s="201"/>
      <c r="D26" s="201"/>
      <c r="E26" s="207" t="str">
        <f>IF('Rekapitulace stavby'!E20="","",'Rekapitulace stavby'!E20)</f>
        <v xml:space="preserve"> </v>
      </c>
      <c r="F26" s="201"/>
      <c r="G26" s="201"/>
      <c r="H26" s="201"/>
      <c r="I26" s="198" t="s">
        <v>27</v>
      </c>
      <c r="J26" s="207" t="str">
        <f>IF('Rekapitulace stavby'!AN20="","",'Rekapitulace stavby'!AN20)</f>
        <v/>
      </c>
      <c r="K26" s="201"/>
      <c r="L26" s="204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31" s="205" customFormat="1" ht="6.95" customHeight="1" x14ac:dyDescent="0.2">
      <c r="A27" s="201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4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</row>
    <row r="28" spans="1:31" s="205" customFormat="1" ht="12" customHeight="1" x14ac:dyDescent="0.2">
      <c r="A28" s="201"/>
      <c r="B28" s="202"/>
      <c r="C28" s="201"/>
      <c r="D28" s="198" t="s">
        <v>34</v>
      </c>
      <c r="E28" s="201"/>
      <c r="F28" s="201"/>
      <c r="G28" s="201"/>
      <c r="H28" s="201"/>
      <c r="I28" s="201"/>
      <c r="J28" s="201"/>
      <c r="K28" s="201"/>
      <c r="L28" s="204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1:31" s="216" customFormat="1" ht="16.5" customHeight="1" x14ac:dyDescent="0.2">
      <c r="A29" s="212"/>
      <c r="B29" s="213"/>
      <c r="C29" s="212"/>
      <c r="D29" s="212"/>
      <c r="E29" s="214" t="s">
        <v>1</v>
      </c>
      <c r="F29" s="214"/>
      <c r="G29" s="214"/>
      <c r="H29" s="214"/>
      <c r="I29" s="212"/>
      <c r="J29" s="212"/>
      <c r="K29" s="212"/>
      <c r="L29" s="215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</row>
    <row r="30" spans="1:31" s="205" customFormat="1" ht="6.95" customHeight="1" x14ac:dyDescent="0.2">
      <c r="A30" s="201"/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4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1:31" s="205" customFormat="1" ht="6.95" customHeight="1" x14ac:dyDescent="0.2">
      <c r="A31" s="201"/>
      <c r="B31" s="202"/>
      <c r="C31" s="201"/>
      <c r="D31" s="217"/>
      <c r="E31" s="217"/>
      <c r="F31" s="217"/>
      <c r="G31" s="217"/>
      <c r="H31" s="217"/>
      <c r="I31" s="217"/>
      <c r="J31" s="217"/>
      <c r="K31" s="217"/>
      <c r="L31" s="20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2" spans="1:31" s="205" customFormat="1" ht="25.35" customHeight="1" x14ac:dyDescent="0.2">
      <c r="A32" s="201"/>
      <c r="B32" s="202"/>
      <c r="C32" s="201"/>
      <c r="D32" s="218" t="s">
        <v>35</v>
      </c>
      <c r="E32" s="201"/>
      <c r="F32" s="201"/>
      <c r="G32" s="201"/>
      <c r="H32" s="201"/>
      <c r="I32" s="201"/>
      <c r="J32" s="219">
        <f>ROUND(J134, 2)</f>
        <v>0</v>
      </c>
      <c r="K32" s="201"/>
      <c r="L32" s="204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</row>
    <row r="33" spans="1:31" s="205" customFormat="1" ht="6.95" customHeight="1" x14ac:dyDescent="0.2">
      <c r="A33" s="201"/>
      <c r="B33" s="202"/>
      <c r="C33" s="201"/>
      <c r="D33" s="217"/>
      <c r="E33" s="217"/>
      <c r="F33" s="217"/>
      <c r="G33" s="217"/>
      <c r="H33" s="217"/>
      <c r="I33" s="217"/>
      <c r="J33" s="217"/>
      <c r="K33" s="217"/>
      <c r="L33" s="204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</row>
    <row r="34" spans="1:31" s="205" customFormat="1" ht="14.45" customHeight="1" x14ac:dyDescent="0.2">
      <c r="A34" s="201"/>
      <c r="B34" s="202"/>
      <c r="C34" s="201"/>
      <c r="D34" s="201"/>
      <c r="E34" s="201"/>
      <c r="F34" s="220" t="s">
        <v>37</v>
      </c>
      <c r="G34" s="201"/>
      <c r="H34" s="201"/>
      <c r="I34" s="220" t="s">
        <v>36</v>
      </c>
      <c r="J34" s="220" t="s">
        <v>38</v>
      </c>
      <c r="K34" s="201"/>
      <c r="L34" s="204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1" s="205" customFormat="1" ht="14.45" customHeight="1" x14ac:dyDescent="0.2">
      <c r="A35" s="201"/>
      <c r="B35" s="202"/>
      <c r="C35" s="201"/>
      <c r="D35" s="221" t="s">
        <v>39</v>
      </c>
      <c r="E35" s="198" t="s">
        <v>40</v>
      </c>
      <c r="F35" s="222">
        <f>ROUND((SUM(BE134:BE933)),  2)</f>
        <v>0</v>
      </c>
      <c r="G35" s="201"/>
      <c r="H35" s="201"/>
      <c r="I35" s="223">
        <v>0.2</v>
      </c>
      <c r="J35" s="222">
        <f>ROUND(((SUM(BE134:BE933))*I35),  2)</f>
        <v>0</v>
      </c>
      <c r="K35" s="201"/>
      <c r="L35" s="204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1:31" s="205" customFormat="1" ht="14.45" customHeight="1" x14ac:dyDescent="0.2">
      <c r="A36" s="201"/>
      <c r="B36" s="202"/>
      <c r="C36" s="201"/>
      <c r="D36" s="201"/>
      <c r="E36" s="198" t="s">
        <v>41</v>
      </c>
      <c r="F36" s="222">
        <f>ROUND((SUM(BF134:BF933)),  2)</f>
        <v>0</v>
      </c>
      <c r="G36" s="201"/>
      <c r="H36" s="201"/>
      <c r="I36" s="223">
        <v>0.15</v>
      </c>
      <c r="J36" s="222">
        <f>ROUND(((SUM(BF134:BF933))*I36),  2)</f>
        <v>0</v>
      </c>
      <c r="K36" s="201"/>
      <c r="L36" s="204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</row>
    <row r="37" spans="1:31" s="205" customFormat="1" ht="14.45" hidden="1" customHeight="1" x14ac:dyDescent="0.2">
      <c r="A37" s="201"/>
      <c r="B37" s="202"/>
      <c r="C37" s="201"/>
      <c r="D37" s="201"/>
      <c r="E37" s="198" t="s">
        <v>42</v>
      </c>
      <c r="F37" s="222">
        <f>ROUND((SUM(BG134:BG933)),  2)</f>
        <v>0</v>
      </c>
      <c r="G37" s="201"/>
      <c r="H37" s="201"/>
      <c r="I37" s="223">
        <v>0.2</v>
      </c>
      <c r="J37" s="222">
        <f>0</f>
        <v>0</v>
      </c>
      <c r="K37" s="201"/>
      <c r="L37" s="204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</row>
    <row r="38" spans="1:31" s="205" customFormat="1" ht="14.45" hidden="1" customHeight="1" x14ac:dyDescent="0.2">
      <c r="A38" s="201"/>
      <c r="B38" s="202"/>
      <c r="C38" s="201"/>
      <c r="D38" s="201"/>
      <c r="E38" s="198" t="s">
        <v>43</v>
      </c>
      <c r="F38" s="222">
        <f>ROUND((SUM(BH134:BH933)),  2)</f>
        <v>0</v>
      </c>
      <c r="G38" s="201"/>
      <c r="H38" s="201"/>
      <c r="I38" s="223">
        <v>0.15</v>
      </c>
      <c r="J38" s="222">
        <f>0</f>
        <v>0</v>
      </c>
      <c r="K38" s="201"/>
      <c r="L38" s="204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</row>
    <row r="39" spans="1:31" s="205" customFormat="1" ht="14.45" hidden="1" customHeight="1" x14ac:dyDescent="0.2">
      <c r="A39" s="201"/>
      <c r="B39" s="202"/>
      <c r="C39" s="201"/>
      <c r="D39" s="201"/>
      <c r="E39" s="198" t="s">
        <v>44</v>
      </c>
      <c r="F39" s="222">
        <f>ROUND((SUM(BI134:BI933)),  2)</f>
        <v>0</v>
      </c>
      <c r="G39" s="201"/>
      <c r="H39" s="201"/>
      <c r="I39" s="223">
        <v>0</v>
      </c>
      <c r="J39" s="222">
        <f>0</f>
        <v>0</v>
      </c>
      <c r="K39" s="201"/>
      <c r="L39" s="204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</row>
    <row r="40" spans="1:31" s="205" customFormat="1" ht="6.95" customHeight="1" x14ac:dyDescent="0.2">
      <c r="A40" s="201"/>
      <c r="B40" s="202"/>
      <c r="C40" s="201"/>
      <c r="D40" s="201"/>
      <c r="E40" s="201"/>
      <c r="F40" s="201"/>
      <c r="G40" s="201"/>
      <c r="H40" s="201"/>
      <c r="I40" s="201"/>
      <c r="J40" s="201"/>
      <c r="K40" s="201"/>
      <c r="L40" s="204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</row>
    <row r="41" spans="1:31" s="205" customFormat="1" ht="25.35" customHeight="1" x14ac:dyDescent="0.2">
      <c r="A41" s="201"/>
      <c r="B41" s="202"/>
      <c r="C41" s="224"/>
      <c r="D41" s="225" t="s">
        <v>45</v>
      </c>
      <c r="E41" s="226"/>
      <c r="F41" s="226"/>
      <c r="G41" s="227" t="s">
        <v>46</v>
      </c>
      <c r="H41" s="228" t="s">
        <v>2462</v>
      </c>
      <c r="I41" s="226"/>
      <c r="J41" s="229">
        <f>SUM(J32:J39)</f>
        <v>0</v>
      </c>
      <c r="K41" s="230"/>
      <c r="L41" s="204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</row>
    <row r="42" spans="1:31" s="205" customFormat="1" ht="14.45" customHeight="1" x14ac:dyDescent="0.2">
      <c r="A42" s="201"/>
      <c r="B42" s="202"/>
      <c r="C42" s="201"/>
      <c r="D42" s="201"/>
      <c r="E42" s="201"/>
      <c r="F42" s="201"/>
      <c r="G42" s="201"/>
      <c r="H42" s="201"/>
      <c r="I42" s="201"/>
      <c r="J42" s="201"/>
      <c r="K42" s="201"/>
      <c r="L42" s="204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</row>
    <row r="43" spans="1:31" ht="14.45" customHeight="1" x14ac:dyDescent="0.2">
      <c r="B43" s="195"/>
      <c r="L43" s="195"/>
    </row>
    <row r="44" spans="1:31" ht="14.45" customHeight="1" x14ac:dyDescent="0.2">
      <c r="B44" s="195"/>
      <c r="L44" s="195"/>
    </row>
    <row r="45" spans="1:31" ht="14.45" customHeight="1" x14ac:dyDescent="0.2">
      <c r="B45" s="195"/>
      <c r="L45" s="195"/>
    </row>
    <row r="46" spans="1:31" ht="14.45" customHeight="1" x14ac:dyDescent="0.2">
      <c r="B46" s="195"/>
      <c r="L46" s="195"/>
    </row>
    <row r="47" spans="1:31" ht="14.45" customHeight="1" x14ac:dyDescent="0.2">
      <c r="B47" s="195"/>
      <c r="L47" s="195"/>
    </row>
    <row r="48" spans="1:31" ht="14.45" customHeight="1" x14ac:dyDescent="0.2">
      <c r="B48" s="195"/>
      <c r="L48" s="195"/>
    </row>
    <row r="49" spans="1:31" ht="14.45" customHeight="1" x14ac:dyDescent="0.2">
      <c r="B49" s="195"/>
      <c r="L49" s="195"/>
    </row>
    <row r="50" spans="1:31" s="205" customFormat="1" ht="14.45" customHeight="1" x14ac:dyDescent="0.2">
      <c r="B50" s="204"/>
      <c r="D50" s="231" t="s">
        <v>47</v>
      </c>
      <c r="E50" s="232"/>
      <c r="F50" s="232"/>
      <c r="G50" s="231" t="s">
        <v>48</v>
      </c>
      <c r="H50" s="232"/>
      <c r="I50" s="232"/>
      <c r="J50" s="232"/>
      <c r="K50" s="232"/>
      <c r="L50" s="204"/>
    </row>
    <row r="51" spans="1:31" x14ac:dyDescent="0.2">
      <c r="B51" s="195"/>
      <c r="L51" s="195"/>
    </row>
    <row r="52" spans="1:31" x14ac:dyDescent="0.2">
      <c r="B52" s="195"/>
      <c r="L52" s="195"/>
    </row>
    <row r="53" spans="1:31" x14ac:dyDescent="0.2">
      <c r="B53" s="195"/>
      <c r="L53" s="195"/>
    </row>
    <row r="54" spans="1:31" x14ac:dyDescent="0.2">
      <c r="B54" s="195"/>
      <c r="L54" s="195"/>
    </row>
    <row r="55" spans="1:31" x14ac:dyDescent="0.2">
      <c r="B55" s="195"/>
      <c r="L55" s="195"/>
    </row>
    <row r="56" spans="1:31" x14ac:dyDescent="0.2">
      <c r="B56" s="195"/>
      <c r="L56" s="195"/>
    </row>
    <row r="57" spans="1:31" x14ac:dyDescent="0.2">
      <c r="B57" s="195"/>
      <c r="L57" s="195"/>
    </row>
    <row r="58" spans="1:31" x14ac:dyDescent="0.2">
      <c r="B58" s="195"/>
      <c r="L58" s="195"/>
    </row>
    <row r="59" spans="1:31" x14ac:dyDescent="0.2">
      <c r="B59" s="195"/>
      <c r="L59" s="195"/>
    </row>
    <row r="60" spans="1:31" x14ac:dyDescent="0.2">
      <c r="B60" s="195"/>
      <c r="L60" s="195"/>
    </row>
    <row r="61" spans="1:31" s="205" customFormat="1" ht="12.75" x14ac:dyDescent="0.2">
      <c r="A61" s="201"/>
      <c r="B61" s="202"/>
      <c r="C61" s="201"/>
      <c r="D61" s="233" t="s">
        <v>49</v>
      </c>
      <c r="E61" s="234"/>
      <c r="F61" s="235" t="s">
        <v>50</v>
      </c>
      <c r="G61" s="233" t="s">
        <v>49</v>
      </c>
      <c r="H61" s="234"/>
      <c r="I61" s="234"/>
      <c r="J61" s="236" t="s">
        <v>50</v>
      </c>
      <c r="K61" s="234"/>
      <c r="L61" s="204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31" x14ac:dyDescent="0.2">
      <c r="B62" s="195"/>
      <c r="L62" s="195"/>
    </row>
    <row r="63" spans="1:31" x14ac:dyDescent="0.2">
      <c r="B63" s="195"/>
      <c r="L63" s="195"/>
    </row>
    <row r="64" spans="1:31" x14ac:dyDescent="0.2">
      <c r="B64" s="195"/>
      <c r="L64" s="195"/>
    </row>
    <row r="65" spans="1:31" s="205" customFormat="1" ht="12.75" x14ac:dyDescent="0.2">
      <c r="A65" s="201"/>
      <c r="B65" s="202"/>
      <c r="C65" s="201"/>
      <c r="D65" s="231" t="s">
        <v>51</v>
      </c>
      <c r="E65" s="237"/>
      <c r="F65" s="237"/>
      <c r="G65" s="231" t="s">
        <v>52</v>
      </c>
      <c r="H65" s="237"/>
      <c r="I65" s="237"/>
      <c r="J65" s="237"/>
      <c r="K65" s="237"/>
      <c r="L65" s="204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</row>
    <row r="66" spans="1:31" x14ac:dyDescent="0.2">
      <c r="B66" s="195"/>
      <c r="L66" s="195"/>
    </row>
    <row r="67" spans="1:31" x14ac:dyDescent="0.2">
      <c r="B67" s="195"/>
      <c r="L67" s="195"/>
    </row>
    <row r="68" spans="1:31" x14ac:dyDescent="0.2">
      <c r="B68" s="195"/>
      <c r="L68" s="195"/>
    </row>
    <row r="69" spans="1:31" x14ac:dyDescent="0.2">
      <c r="B69" s="195"/>
      <c r="L69" s="195"/>
    </row>
    <row r="70" spans="1:31" x14ac:dyDescent="0.2">
      <c r="B70" s="195"/>
      <c r="L70" s="195"/>
    </row>
    <row r="71" spans="1:31" x14ac:dyDescent="0.2">
      <c r="B71" s="195"/>
      <c r="L71" s="195"/>
    </row>
    <row r="72" spans="1:31" x14ac:dyDescent="0.2">
      <c r="B72" s="195"/>
      <c r="L72" s="195"/>
    </row>
    <row r="73" spans="1:31" x14ac:dyDescent="0.2">
      <c r="B73" s="195"/>
      <c r="L73" s="195"/>
    </row>
    <row r="74" spans="1:31" x14ac:dyDescent="0.2">
      <c r="B74" s="195"/>
      <c r="L74" s="195"/>
    </row>
    <row r="75" spans="1:31" x14ac:dyDescent="0.2">
      <c r="B75" s="195"/>
      <c r="L75" s="195"/>
    </row>
    <row r="76" spans="1:31" s="205" customFormat="1" ht="12.75" x14ac:dyDescent="0.2">
      <c r="A76" s="201"/>
      <c r="B76" s="202"/>
      <c r="C76" s="201"/>
      <c r="D76" s="233" t="s">
        <v>49</v>
      </c>
      <c r="E76" s="234"/>
      <c r="F76" s="235" t="s">
        <v>50</v>
      </c>
      <c r="G76" s="233" t="s">
        <v>49</v>
      </c>
      <c r="H76" s="234"/>
      <c r="I76" s="234"/>
      <c r="J76" s="236" t="s">
        <v>50</v>
      </c>
      <c r="K76" s="234"/>
      <c r="L76" s="204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1:31" s="205" customFormat="1" ht="14.45" customHeight="1" x14ac:dyDescent="0.2">
      <c r="A77" s="201"/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04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</row>
    <row r="81" spans="1:31" s="205" customFormat="1" ht="6.95" customHeight="1" x14ac:dyDescent="0.2">
      <c r="A81" s="201"/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04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</row>
    <row r="82" spans="1:31" s="205" customFormat="1" ht="24.95" customHeight="1" x14ac:dyDescent="0.2">
      <c r="A82" s="201"/>
      <c r="B82" s="202"/>
      <c r="C82" s="196" t="s">
        <v>103</v>
      </c>
      <c r="D82" s="201"/>
      <c r="E82" s="201"/>
      <c r="F82" s="201"/>
      <c r="G82" s="201"/>
      <c r="H82" s="201"/>
      <c r="I82" s="201"/>
      <c r="J82" s="201"/>
      <c r="K82" s="201"/>
      <c r="L82" s="204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1:31" s="205" customFormat="1" ht="6.95" customHeight="1" x14ac:dyDescent="0.2">
      <c r="A83" s="201"/>
      <c r="B83" s="202"/>
      <c r="C83" s="201"/>
      <c r="D83" s="201"/>
      <c r="E83" s="201"/>
      <c r="F83" s="201"/>
      <c r="G83" s="201"/>
      <c r="H83" s="201"/>
      <c r="I83" s="201"/>
      <c r="J83" s="201"/>
      <c r="K83" s="201"/>
      <c r="L83" s="204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31" s="205" customFormat="1" ht="12" customHeight="1" x14ac:dyDescent="0.2">
      <c r="A84" s="201"/>
      <c r="B84" s="202"/>
      <c r="C84" s="198" t="s">
        <v>16</v>
      </c>
      <c r="D84" s="201"/>
      <c r="E84" s="201"/>
      <c r="F84" s="201"/>
      <c r="G84" s="201"/>
      <c r="H84" s="201"/>
      <c r="I84" s="201"/>
      <c r="J84" s="201"/>
      <c r="K84" s="201"/>
      <c r="L84" s="204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31" s="205" customFormat="1" ht="25.5" customHeight="1" x14ac:dyDescent="0.2">
      <c r="A85" s="201"/>
      <c r="B85" s="202"/>
      <c r="C85" s="201"/>
      <c r="D85" s="201"/>
      <c r="E85" s="199" t="str">
        <f>E7</f>
        <v>Povážský Chlmec - Stoková sieť - Zmena stavby pred dokončením - II.etapa</v>
      </c>
      <c r="F85" s="200"/>
      <c r="G85" s="200"/>
      <c r="H85" s="200"/>
      <c r="I85" s="201"/>
      <c r="J85" s="201"/>
      <c r="K85" s="201"/>
      <c r="L85" s="204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</row>
    <row r="86" spans="1:31" ht="12" customHeight="1" x14ac:dyDescent="0.2">
      <c r="B86" s="195"/>
      <c r="C86" s="198" t="s">
        <v>99</v>
      </c>
      <c r="L86" s="195"/>
    </row>
    <row r="87" spans="1:31" s="205" customFormat="1" ht="25.5" customHeight="1" x14ac:dyDescent="0.2">
      <c r="A87" s="201"/>
      <c r="B87" s="202"/>
      <c r="C87" s="201"/>
      <c r="D87" s="201"/>
      <c r="E87" s="199" t="s">
        <v>100</v>
      </c>
      <c r="F87" s="203"/>
      <c r="G87" s="203"/>
      <c r="H87" s="203"/>
      <c r="I87" s="201"/>
      <c r="J87" s="201"/>
      <c r="K87" s="201"/>
      <c r="L87" s="204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31" s="205" customFormat="1" ht="12" customHeight="1" x14ac:dyDescent="0.2">
      <c r="A88" s="201"/>
      <c r="B88" s="202"/>
      <c r="C88" s="198" t="s">
        <v>101</v>
      </c>
      <c r="D88" s="201"/>
      <c r="E88" s="201"/>
      <c r="F88" s="201"/>
      <c r="G88" s="201"/>
      <c r="H88" s="201"/>
      <c r="I88" s="201"/>
      <c r="J88" s="201"/>
      <c r="K88" s="201"/>
      <c r="L88" s="204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1:31" s="205" customFormat="1" ht="16.5" customHeight="1" x14ac:dyDescent="0.2">
      <c r="A89" s="201"/>
      <c r="B89" s="202"/>
      <c r="C89" s="201"/>
      <c r="D89" s="201"/>
      <c r="E89" s="206" t="str">
        <f>E11</f>
        <v>001 - SO 5-5 Splašková kanalizácia</v>
      </c>
      <c r="F89" s="203"/>
      <c r="G89" s="203"/>
      <c r="H89" s="203"/>
      <c r="I89" s="201"/>
      <c r="J89" s="201"/>
      <c r="K89" s="201"/>
      <c r="L89" s="204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31" s="205" customFormat="1" ht="6.95" customHeight="1" x14ac:dyDescent="0.2">
      <c r="A90" s="201"/>
      <c r="B90" s="202"/>
      <c r="C90" s="201"/>
      <c r="D90" s="201"/>
      <c r="E90" s="201"/>
      <c r="F90" s="201"/>
      <c r="G90" s="201"/>
      <c r="H90" s="201"/>
      <c r="I90" s="201"/>
      <c r="J90" s="201"/>
      <c r="K90" s="201"/>
      <c r="L90" s="204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1:31" s="205" customFormat="1" ht="12" customHeight="1" x14ac:dyDescent="0.2">
      <c r="A91" s="201"/>
      <c r="B91" s="202"/>
      <c r="C91" s="198" t="s">
        <v>20</v>
      </c>
      <c r="D91" s="201"/>
      <c r="E91" s="201"/>
      <c r="F91" s="207" t="str">
        <f>F14</f>
        <v xml:space="preserve"> </v>
      </c>
      <c r="G91" s="201"/>
      <c r="H91" s="201"/>
      <c r="I91" s="198" t="s">
        <v>22</v>
      </c>
      <c r="J91" s="208" t="str">
        <f>IF(J14="","",J14)</f>
        <v>12. 12. 2019</v>
      </c>
      <c r="K91" s="201"/>
      <c r="L91" s="204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1" s="205" customFormat="1" ht="6.95" customHeight="1" x14ac:dyDescent="0.2">
      <c r="A92" s="201"/>
      <c r="B92" s="202"/>
      <c r="C92" s="201"/>
      <c r="D92" s="201"/>
      <c r="E92" s="201"/>
      <c r="F92" s="201"/>
      <c r="G92" s="201"/>
      <c r="H92" s="201"/>
      <c r="I92" s="201"/>
      <c r="J92" s="201"/>
      <c r="K92" s="201"/>
      <c r="L92" s="204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31" s="205" customFormat="1" ht="43.15" customHeight="1" x14ac:dyDescent="0.2">
      <c r="A93" s="201"/>
      <c r="B93" s="202"/>
      <c r="C93" s="198" t="s">
        <v>24</v>
      </c>
      <c r="D93" s="201"/>
      <c r="E93" s="201"/>
      <c r="F93" s="207" t="str">
        <f>E17</f>
        <v>Severoslovenské vodárne a kanalizácie, a.s.</v>
      </c>
      <c r="G93" s="201"/>
      <c r="H93" s="201"/>
      <c r="I93" s="198" t="s">
        <v>30</v>
      </c>
      <c r="J93" s="242" t="str">
        <f>E23</f>
        <v>Sweco Hydroprojekt a.s., divize Morava</v>
      </c>
      <c r="K93" s="201"/>
      <c r="L93" s="204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31" s="205" customFormat="1" ht="15.2" customHeight="1" x14ac:dyDescent="0.2">
      <c r="A94" s="201"/>
      <c r="B94" s="202"/>
      <c r="C94" s="198" t="s">
        <v>28</v>
      </c>
      <c r="D94" s="201"/>
      <c r="E94" s="201"/>
      <c r="F94" s="207" t="str">
        <f>IF(E20="","",E20)</f>
        <v>Vyplň údaj</v>
      </c>
      <c r="G94" s="201"/>
      <c r="H94" s="201"/>
      <c r="I94" s="198" t="s">
        <v>33</v>
      </c>
      <c r="J94" s="242" t="str">
        <f>E26</f>
        <v xml:space="preserve"> </v>
      </c>
      <c r="K94" s="201"/>
      <c r="L94" s="204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1:31" s="205" customFormat="1" ht="10.35" customHeight="1" x14ac:dyDescent="0.2">
      <c r="A95" s="201"/>
      <c r="B95" s="202"/>
      <c r="C95" s="201"/>
      <c r="D95" s="201"/>
      <c r="E95" s="201"/>
      <c r="F95" s="201"/>
      <c r="G95" s="201"/>
      <c r="H95" s="201"/>
      <c r="I95" s="201"/>
      <c r="J95" s="201"/>
      <c r="K95" s="201"/>
      <c r="L95" s="204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31" s="205" customFormat="1" ht="29.25" customHeight="1" x14ac:dyDescent="0.2">
      <c r="A96" s="201"/>
      <c r="B96" s="202"/>
      <c r="C96" s="243" t="s">
        <v>104</v>
      </c>
      <c r="D96" s="224"/>
      <c r="E96" s="224"/>
      <c r="F96" s="224"/>
      <c r="G96" s="224"/>
      <c r="H96" s="224"/>
      <c r="I96" s="224"/>
      <c r="J96" s="244" t="s">
        <v>2466</v>
      </c>
      <c r="K96" s="224"/>
      <c r="L96" s="204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1:47" s="205" customFormat="1" ht="10.35" customHeight="1" x14ac:dyDescent="0.2">
      <c r="A97" s="201"/>
      <c r="B97" s="202"/>
      <c r="C97" s="201"/>
      <c r="D97" s="201"/>
      <c r="E97" s="201"/>
      <c r="F97" s="201"/>
      <c r="G97" s="201"/>
      <c r="H97" s="201"/>
      <c r="I97" s="201"/>
      <c r="J97" s="201"/>
      <c r="K97" s="201"/>
      <c r="L97" s="204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</row>
    <row r="98" spans="1:47" s="205" customFormat="1" ht="22.9" customHeight="1" x14ac:dyDescent="0.2">
      <c r="A98" s="201"/>
      <c r="B98" s="202"/>
      <c r="C98" s="245" t="s">
        <v>105</v>
      </c>
      <c r="D98" s="201"/>
      <c r="E98" s="201"/>
      <c r="F98" s="201"/>
      <c r="G98" s="201"/>
      <c r="H98" s="201"/>
      <c r="I98" s="201"/>
      <c r="J98" s="219">
        <f>J134</f>
        <v>0</v>
      </c>
      <c r="K98" s="201"/>
      <c r="L98" s="204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U98" s="192" t="s">
        <v>106</v>
      </c>
    </row>
    <row r="99" spans="1:47" s="246" customFormat="1" ht="24.95" customHeight="1" x14ac:dyDescent="0.2">
      <c r="B99" s="247"/>
      <c r="D99" s="248" t="s">
        <v>107</v>
      </c>
      <c r="E99" s="249"/>
      <c r="F99" s="249"/>
      <c r="G99" s="249"/>
      <c r="H99" s="249"/>
      <c r="I99" s="249"/>
      <c r="J99" s="250">
        <f>J135</f>
        <v>0</v>
      </c>
      <c r="L99" s="247"/>
    </row>
    <row r="100" spans="1:47" s="251" customFormat="1" ht="19.899999999999999" customHeight="1" x14ac:dyDescent="0.2">
      <c r="B100" s="252"/>
      <c r="D100" s="253" t="s">
        <v>108</v>
      </c>
      <c r="E100" s="254"/>
      <c r="F100" s="254"/>
      <c r="G100" s="254"/>
      <c r="H100" s="254"/>
      <c r="I100" s="254"/>
      <c r="J100" s="255">
        <f>J136</f>
        <v>0</v>
      </c>
      <c r="L100" s="252"/>
    </row>
    <row r="101" spans="1:47" s="251" customFormat="1" ht="19.899999999999999" customHeight="1" x14ac:dyDescent="0.2">
      <c r="B101" s="252"/>
      <c r="D101" s="253" t="s">
        <v>109</v>
      </c>
      <c r="E101" s="254"/>
      <c r="F101" s="254"/>
      <c r="G101" s="254"/>
      <c r="H101" s="254"/>
      <c r="I101" s="254"/>
      <c r="J101" s="255">
        <f>J446</f>
        <v>0</v>
      </c>
      <c r="L101" s="252"/>
    </row>
    <row r="102" spans="1:47" s="251" customFormat="1" ht="19.899999999999999" customHeight="1" x14ac:dyDescent="0.2">
      <c r="B102" s="252"/>
      <c r="D102" s="253" t="s">
        <v>110</v>
      </c>
      <c r="E102" s="254"/>
      <c r="F102" s="254"/>
      <c r="G102" s="254"/>
      <c r="H102" s="254"/>
      <c r="I102" s="254"/>
      <c r="J102" s="255">
        <f>J457</f>
        <v>0</v>
      </c>
      <c r="L102" s="252"/>
    </row>
    <row r="103" spans="1:47" s="251" customFormat="1" ht="19.899999999999999" customHeight="1" x14ac:dyDescent="0.2">
      <c r="B103" s="252"/>
      <c r="D103" s="253" t="s">
        <v>111</v>
      </c>
      <c r="E103" s="254"/>
      <c r="F103" s="254"/>
      <c r="G103" s="254"/>
      <c r="H103" s="254"/>
      <c r="I103" s="254"/>
      <c r="J103" s="255">
        <f>J510</f>
        <v>0</v>
      </c>
      <c r="L103" s="252"/>
    </row>
    <row r="104" spans="1:47" s="251" customFormat="1" ht="19.899999999999999" customHeight="1" x14ac:dyDescent="0.2">
      <c r="B104" s="252"/>
      <c r="D104" s="253" t="s">
        <v>112</v>
      </c>
      <c r="E104" s="254"/>
      <c r="F104" s="254"/>
      <c r="G104" s="254"/>
      <c r="H104" s="254"/>
      <c r="I104" s="254"/>
      <c r="J104" s="255">
        <f>J562</f>
        <v>0</v>
      </c>
      <c r="L104" s="252"/>
    </row>
    <row r="105" spans="1:47" s="251" customFormat="1" ht="19.899999999999999" customHeight="1" x14ac:dyDescent="0.2">
      <c r="B105" s="252"/>
      <c r="D105" s="253" t="s">
        <v>113</v>
      </c>
      <c r="E105" s="254"/>
      <c r="F105" s="254"/>
      <c r="G105" s="254"/>
      <c r="H105" s="254"/>
      <c r="I105" s="254"/>
      <c r="J105" s="255">
        <f>J640</f>
        <v>0</v>
      </c>
      <c r="L105" s="252"/>
    </row>
    <row r="106" spans="1:47" s="251" customFormat="1" ht="19.899999999999999" customHeight="1" x14ac:dyDescent="0.2">
      <c r="B106" s="252"/>
      <c r="D106" s="253" t="s">
        <v>114</v>
      </c>
      <c r="E106" s="254"/>
      <c r="F106" s="254"/>
      <c r="G106" s="254"/>
      <c r="H106" s="254"/>
      <c r="I106" s="254"/>
      <c r="J106" s="255">
        <f>J646</f>
        <v>0</v>
      </c>
      <c r="L106" s="252"/>
    </row>
    <row r="107" spans="1:47" s="251" customFormat="1" ht="19.899999999999999" customHeight="1" x14ac:dyDescent="0.2">
      <c r="B107" s="252"/>
      <c r="D107" s="253" t="s">
        <v>115</v>
      </c>
      <c r="E107" s="254"/>
      <c r="F107" s="254"/>
      <c r="G107" s="254"/>
      <c r="H107" s="254"/>
      <c r="I107" s="254"/>
      <c r="J107" s="255">
        <f>J849</f>
        <v>0</v>
      </c>
      <c r="L107" s="252"/>
    </row>
    <row r="108" spans="1:47" s="251" customFormat="1" ht="19.899999999999999" customHeight="1" x14ac:dyDescent="0.2">
      <c r="B108" s="252"/>
      <c r="D108" s="253" t="s">
        <v>116</v>
      </c>
      <c r="E108" s="254"/>
      <c r="F108" s="254"/>
      <c r="G108" s="254"/>
      <c r="H108" s="254"/>
      <c r="I108" s="254"/>
      <c r="J108" s="255">
        <f>J890</f>
        <v>0</v>
      </c>
      <c r="L108" s="252"/>
    </row>
    <row r="109" spans="1:47" s="251" customFormat="1" ht="19.899999999999999" customHeight="1" x14ac:dyDescent="0.2">
      <c r="B109" s="252"/>
      <c r="D109" s="253" t="s">
        <v>117</v>
      </c>
      <c r="E109" s="254"/>
      <c r="F109" s="254"/>
      <c r="G109" s="254"/>
      <c r="H109" s="254"/>
      <c r="I109" s="254"/>
      <c r="J109" s="255">
        <f>J904</f>
        <v>0</v>
      </c>
      <c r="L109" s="252"/>
    </row>
    <row r="110" spans="1:47" s="246" customFormat="1" ht="24.95" customHeight="1" x14ac:dyDescent="0.2">
      <c r="B110" s="247"/>
      <c r="D110" s="248" t="s">
        <v>118</v>
      </c>
      <c r="E110" s="249"/>
      <c r="F110" s="249"/>
      <c r="G110" s="249"/>
      <c r="H110" s="249"/>
      <c r="I110" s="249"/>
      <c r="J110" s="250">
        <f>J907</f>
        <v>0</v>
      </c>
      <c r="L110" s="247"/>
    </row>
    <row r="111" spans="1:47" s="251" customFormat="1" ht="19.899999999999999" customHeight="1" x14ac:dyDescent="0.2">
      <c r="B111" s="252"/>
      <c r="D111" s="253" t="s">
        <v>119</v>
      </c>
      <c r="E111" s="254"/>
      <c r="F111" s="254"/>
      <c r="G111" s="254"/>
      <c r="H111" s="254"/>
      <c r="I111" s="254"/>
      <c r="J111" s="255">
        <f>J908</f>
        <v>0</v>
      </c>
      <c r="L111" s="252"/>
    </row>
    <row r="112" spans="1:47" s="251" customFormat="1" ht="19.899999999999999" customHeight="1" x14ac:dyDescent="0.2">
      <c r="B112" s="252"/>
      <c r="D112" s="253" t="s">
        <v>120</v>
      </c>
      <c r="E112" s="254"/>
      <c r="F112" s="254"/>
      <c r="G112" s="254"/>
      <c r="H112" s="254"/>
      <c r="I112" s="254"/>
      <c r="J112" s="255">
        <f>J922</f>
        <v>0</v>
      </c>
      <c r="L112" s="252"/>
    </row>
    <row r="113" spans="1:31" s="205" customFormat="1" ht="21.75" customHeight="1" x14ac:dyDescent="0.2">
      <c r="A113" s="201"/>
      <c r="B113" s="202"/>
      <c r="C113" s="201"/>
      <c r="D113" s="201"/>
      <c r="E113" s="201"/>
      <c r="F113" s="201"/>
      <c r="G113" s="201"/>
      <c r="H113" s="201"/>
      <c r="I113" s="201"/>
      <c r="J113" s="201"/>
      <c r="K113" s="201"/>
      <c r="L113" s="204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</row>
    <row r="114" spans="1:31" s="205" customFormat="1" ht="6.95" customHeight="1" x14ac:dyDescent="0.2">
      <c r="A114" s="201"/>
      <c r="B114" s="238"/>
      <c r="C114" s="239"/>
      <c r="D114" s="239"/>
      <c r="E114" s="239"/>
      <c r="F114" s="239"/>
      <c r="G114" s="239"/>
      <c r="H114" s="239"/>
      <c r="I114" s="239"/>
      <c r="J114" s="239"/>
      <c r="K114" s="239"/>
      <c r="L114" s="204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</row>
    <row r="118" spans="1:31" s="205" customFormat="1" ht="6.95" customHeight="1" x14ac:dyDescent="0.2">
      <c r="A118" s="201"/>
      <c r="B118" s="240"/>
      <c r="C118" s="241"/>
      <c r="D118" s="241"/>
      <c r="E118" s="241"/>
      <c r="F118" s="241"/>
      <c r="G118" s="241"/>
      <c r="H118" s="241"/>
      <c r="I118" s="241"/>
      <c r="J118" s="241"/>
      <c r="K118" s="241"/>
      <c r="L118" s="204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</row>
    <row r="119" spans="1:31" s="205" customFormat="1" ht="24.95" customHeight="1" x14ac:dyDescent="0.2">
      <c r="A119" s="201"/>
      <c r="B119" s="202"/>
      <c r="C119" s="196" t="s">
        <v>121</v>
      </c>
      <c r="D119" s="201"/>
      <c r="E119" s="201"/>
      <c r="F119" s="201"/>
      <c r="G119" s="201"/>
      <c r="H119" s="201"/>
      <c r="I119" s="201"/>
      <c r="J119" s="201"/>
      <c r="K119" s="201"/>
      <c r="L119" s="204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</row>
    <row r="120" spans="1:31" s="205" customFormat="1" ht="6.95" customHeight="1" x14ac:dyDescent="0.2">
      <c r="A120" s="201"/>
      <c r="B120" s="202"/>
      <c r="C120" s="201"/>
      <c r="D120" s="201"/>
      <c r="E120" s="201"/>
      <c r="F120" s="201"/>
      <c r="G120" s="201"/>
      <c r="H120" s="201"/>
      <c r="I120" s="201"/>
      <c r="J120" s="201"/>
      <c r="K120" s="201"/>
      <c r="L120" s="204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31" s="205" customFormat="1" ht="12" customHeight="1" x14ac:dyDescent="0.2">
      <c r="A121" s="201"/>
      <c r="B121" s="202"/>
      <c r="C121" s="198" t="s">
        <v>16</v>
      </c>
      <c r="D121" s="201"/>
      <c r="E121" s="201"/>
      <c r="F121" s="201"/>
      <c r="G121" s="201"/>
      <c r="H121" s="201"/>
      <c r="I121" s="201"/>
      <c r="J121" s="201"/>
      <c r="K121" s="201"/>
      <c r="L121" s="204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31" s="205" customFormat="1" ht="25.5" customHeight="1" x14ac:dyDescent="0.2">
      <c r="A122" s="201"/>
      <c r="B122" s="202"/>
      <c r="C122" s="201"/>
      <c r="D122" s="201"/>
      <c r="E122" s="199" t="str">
        <f>E7</f>
        <v>Povážský Chlmec - Stoková sieť - Zmena stavby pred dokončením - II.etapa</v>
      </c>
      <c r="F122" s="200"/>
      <c r="G122" s="200"/>
      <c r="H122" s="200"/>
      <c r="I122" s="201"/>
      <c r="J122" s="201"/>
      <c r="K122" s="201"/>
      <c r="L122" s="204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31" ht="12" customHeight="1" x14ac:dyDescent="0.2">
      <c r="B123" s="195"/>
      <c r="C123" s="198" t="s">
        <v>99</v>
      </c>
      <c r="L123" s="195"/>
    </row>
    <row r="124" spans="1:31" s="205" customFormat="1" ht="25.5" customHeight="1" x14ac:dyDescent="0.2">
      <c r="A124" s="201"/>
      <c r="B124" s="202"/>
      <c r="C124" s="201"/>
      <c r="D124" s="201"/>
      <c r="E124" s="199" t="s">
        <v>100</v>
      </c>
      <c r="F124" s="203"/>
      <c r="G124" s="203"/>
      <c r="H124" s="203"/>
      <c r="I124" s="201"/>
      <c r="J124" s="201"/>
      <c r="K124" s="201"/>
      <c r="L124" s="204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31" s="205" customFormat="1" ht="12" customHeight="1" x14ac:dyDescent="0.2">
      <c r="A125" s="201"/>
      <c r="B125" s="202"/>
      <c r="C125" s="198" t="s">
        <v>101</v>
      </c>
      <c r="D125" s="201"/>
      <c r="E125" s="201"/>
      <c r="F125" s="201"/>
      <c r="G125" s="201"/>
      <c r="H125" s="201"/>
      <c r="I125" s="201"/>
      <c r="J125" s="201"/>
      <c r="K125" s="201"/>
      <c r="L125" s="204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31" s="205" customFormat="1" ht="16.5" customHeight="1" x14ac:dyDescent="0.2">
      <c r="A126" s="201"/>
      <c r="B126" s="202"/>
      <c r="C126" s="201"/>
      <c r="D126" s="201"/>
      <c r="E126" s="206" t="str">
        <f>E11</f>
        <v>001 - SO 5-5 Splašková kanalizácia</v>
      </c>
      <c r="F126" s="203"/>
      <c r="G126" s="203"/>
      <c r="H126" s="203"/>
      <c r="I126" s="201"/>
      <c r="J126" s="201"/>
      <c r="K126" s="201"/>
      <c r="L126" s="204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31" s="205" customFormat="1" ht="6.95" customHeight="1" x14ac:dyDescent="0.2">
      <c r="A127" s="201"/>
      <c r="B127" s="202"/>
      <c r="C127" s="201"/>
      <c r="D127" s="201"/>
      <c r="E127" s="201"/>
      <c r="F127" s="201"/>
      <c r="G127" s="201"/>
      <c r="H127" s="201"/>
      <c r="I127" s="201"/>
      <c r="J127" s="201"/>
      <c r="K127" s="201"/>
      <c r="L127" s="204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31" s="205" customFormat="1" ht="12" customHeight="1" x14ac:dyDescent="0.2">
      <c r="A128" s="201"/>
      <c r="B128" s="202"/>
      <c r="C128" s="198" t="s">
        <v>20</v>
      </c>
      <c r="D128" s="201"/>
      <c r="E128" s="201"/>
      <c r="F128" s="207" t="str">
        <f>F14</f>
        <v xml:space="preserve"> </v>
      </c>
      <c r="G128" s="201"/>
      <c r="H128" s="201"/>
      <c r="I128" s="198" t="s">
        <v>22</v>
      </c>
      <c r="J128" s="208" t="str">
        <f>IF(J14="","",J14)</f>
        <v>12. 12. 2019</v>
      </c>
      <c r="K128" s="201"/>
      <c r="L128" s="204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5" s="205" customFormat="1" ht="6.95" customHeight="1" x14ac:dyDescent="0.2">
      <c r="A129" s="201"/>
      <c r="B129" s="202"/>
      <c r="C129" s="201"/>
      <c r="D129" s="201"/>
      <c r="E129" s="201"/>
      <c r="F129" s="201"/>
      <c r="G129" s="201"/>
      <c r="H129" s="201"/>
      <c r="I129" s="201"/>
      <c r="J129" s="201"/>
      <c r="K129" s="201"/>
      <c r="L129" s="204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5" s="205" customFormat="1" ht="43.15" customHeight="1" x14ac:dyDescent="0.2">
      <c r="A130" s="201"/>
      <c r="B130" s="202"/>
      <c r="C130" s="198" t="s">
        <v>24</v>
      </c>
      <c r="D130" s="201"/>
      <c r="E130" s="201"/>
      <c r="F130" s="207" t="str">
        <f>E17</f>
        <v>Severoslovenské vodárne a kanalizácie, a.s.</v>
      </c>
      <c r="G130" s="201"/>
      <c r="H130" s="201"/>
      <c r="I130" s="198" t="s">
        <v>30</v>
      </c>
      <c r="J130" s="242" t="str">
        <f>E23</f>
        <v>Sweco Hydroprojekt a.s., divize Morava</v>
      </c>
      <c r="K130" s="201"/>
      <c r="L130" s="204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pans="1:65" s="205" customFormat="1" ht="15.2" customHeight="1" x14ac:dyDescent="0.2">
      <c r="A131" s="201"/>
      <c r="B131" s="202"/>
      <c r="C131" s="198" t="s">
        <v>28</v>
      </c>
      <c r="D131" s="201"/>
      <c r="E131" s="201"/>
      <c r="F131" s="207" t="str">
        <f>IF(E20="","",E20)</f>
        <v>Vyplň údaj</v>
      </c>
      <c r="G131" s="201"/>
      <c r="H131" s="201"/>
      <c r="I131" s="198" t="s">
        <v>33</v>
      </c>
      <c r="J131" s="242" t="str">
        <f>E26</f>
        <v xml:space="preserve"> </v>
      </c>
      <c r="K131" s="201"/>
      <c r="L131" s="204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</row>
    <row r="132" spans="1:65" s="205" customFormat="1" ht="10.35" customHeight="1" x14ac:dyDescent="0.2">
      <c r="A132" s="201"/>
      <c r="B132" s="202"/>
      <c r="C132" s="201"/>
      <c r="D132" s="201"/>
      <c r="E132" s="201"/>
      <c r="F132" s="201"/>
      <c r="G132" s="201"/>
      <c r="H132" s="201"/>
      <c r="I132" s="201"/>
      <c r="J132" s="201"/>
      <c r="K132" s="201"/>
      <c r="L132" s="204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</row>
    <row r="133" spans="1:65" s="265" customFormat="1" ht="29.25" customHeight="1" x14ac:dyDescent="0.2">
      <c r="A133" s="256"/>
      <c r="B133" s="257"/>
      <c r="C133" s="258" t="s">
        <v>122</v>
      </c>
      <c r="D133" s="259" t="s">
        <v>57</v>
      </c>
      <c r="E133" s="259" t="s">
        <v>55</v>
      </c>
      <c r="F133" s="259" t="s">
        <v>56</v>
      </c>
      <c r="G133" s="259" t="s">
        <v>123</v>
      </c>
      <c r="H133" s="259" t="s">
        <v>124</v>
      </c>
      <c r="I133" s="259" t="s">
        <v>2465</v>
      </c>
      <c r="J133" s="259" t="s">
        <v>2466</v>
      </c>
      <c r="K133" s="260" t="s">
        <v>125</v>
      </c>
      <c r="L133" s="261"/>
      <c r="M133" s="262" t="s">
        <v>1</v>
      </c>
      <c r="N133" s="263" t="s">
        <v>39</v>
      </c>
      <c r="O133" s="263" t="s">
        <v>126</v>
      </c>
      <c r="P133" s="263" t="s">
        <v>127</v>
      </c>
      <c r="Q133" s="263" t="s">
        <v>128</v>
      </c>
      <c r="R133" s="263" t="s">
        <v>129</v>
      </c>
      <c r="S133" s="263" t="s">
        <v>130</v>
      </c>
      <c r="T133" s="264" t="s">
        <v>131</v>
      </c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</row>
    <row r="134" spans="1:65" s="205" customFormat="1" ht="22.9" customHeight="1" x14ac:dyDescent="0.25">
      <c r="A134" s="201"/>
      <c r="B134" s="202"/>
      <c r="C134" s="266" t="s">
        <v>132</v>
      </c>
      <c r="D134" s="201"/>
      <c r="E134" s="201"/>
      <c r="F134" s="201"/>
      <c r="G134" s="201"/>
      <c r="H134" s="201"/>
      <c r="I134" s="201"/>
      <c r="J134" s="267">
        <f>BK134</f>
        <v>0</v>
      </c>
      <c r="K134" s="201"/>
      <c r="L134" s="202"/>
      <c r="M134" s="268"/>
      <c r="N134" s="269"/>
      <c r="O134" s="217"/>
      <c r="P134" s="270">
        <f>P135+P907</f>
        <v>0</v>
      </c>
      <c r="Q134" s="217"/>
      <c r="R134" s="270">
        <f>R135+R907</f>
        <v>2342.9194717399996</v>
      </c>
      <c r="S134" s="217"/>
      <c r="T134" s="271">
        <f>T135+T907</f>
        <v>7383.4419999999991</v>
      </c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T134" s="192" t="s">
        <v>71</v>
      </c>
      <c r="AU134" s="192" t="s">
        <v>106</v>
      </c>
      <c r="BK134" s="272">
        <f>BK135+BK907</f>
        <v>0</v>
      </c>
    </row>
    <row r="135" spans="1:65" s="273" customFormat="1" ht="25.9" customHeight="1" x14ac:dyDescent="0.2">
      <c r="B135" s="274"/>
      <c r="D135" s="275" t="s">
        <v>71</v>
      </c>
      <c r="E135" s="276" t="s">
        <v>133</v>
      </c>
      <c r="F135" s="276" t="s">
        <v>134</v>
      </c>
      <c r="J135" s="277">
        <f>BK135</f>
        <v>0</v>
      </c>
      <c r="L135" s="274"/>
      <c r="M135" s="278"/>
      <c r="N135" s="279"/>
      <c r="O135" s="279"/>
      <c r="P135" s="280">
        <f>P136+P446+P457+P510+P562+P640+P646+P849+P890+P904</f>
        <v>0</v>
      </c>
      <c r="Q135" s="279"/>
      <c r="R135" s="280">
        <f>R136+R446+R457+R510+R562+R640+R646+R849+R890+R904</f>
        <v>2342.8826266399997</v>
      </c>
      <c r="S135" s="279"/>
      <c r="T135" s="281">
        <f>T136+T446+T457+T510+T562+T640+T646+T849+T890+T904</f>
        <v>7383.4419999999991</v>
      </c>
      <c r="AR135" s="275" t="s">
        <v>78</v>
      </c>
      <c r="AT135" s="282" t="s">
        <v>71</v>
      </c>
      <c r="AU135" s="282" t="s">
        <v>72</v>
      </c>
      <c r="AY135" s="275" t="s">
        <v>135</v>
      </c>
      <c r="BK135" s="283">
        <f>BK136+BK446+BK457+BK510+BK562+BK640+BK646+BK849+BK890+BK904</f>
        <v>0</v>
      </c>
    </row>
    <row r="136" spans="1:65" s="273" customFormat="1" ht="22.9" customHeight="1" x14ac:dyDescent="0.2">
      <c r="B136" s="274"/>
      <c r="D136" s="275" t="s">
        <v>71</v>
      </c>
      <c r="E136" s="284" t="s">
        <v>78</v>
      </c>
      <c r="F136" s="284" t="s">
        <v>136</v>
      </c>
      <c r="J136" s="285">
        <f>BK136</f>
        <v>0</v>
      </c>
      <c r="L136" s="274"/>
      <c r="M136" s="278"/>
      <c r="N136" s="279"/>
      <c r="O136" s="279"/>
      <c r="P136" s="280">
        <f>SUM(P137:P445)</f>
        <v>0</v>
      </c>
      <c r="Q136" s="279"/>
      <c r="R136" s="280">
        <f>SUM(R137:R445)</f>
        <v>1736.6960116</v>
      </c>
      <c r="S136" s="279"/>
      <c r="T136" s="281">
        <f>SUM(T137:T445)</f>
        <v>7383.4419999999991</v>
      </c>
      <c r="AR136" s="275" t="s">
        <v>78</v>
      </c>
      <c r="AT136" s="282" t="s">
        <v>71</v>
      </c>
      <c r="AU136" s="282" t="s">
        <v>78</v>
      </c>
      <c r="AY136" s="275" t="s">
        <v>135</v>
      </c>
      <c r="BK136" s="283">
        <f>SUM(BK137:BK445)</f>
        <v>0</v>
      </c>
    </row>
    <row r="137" spans="1:65" s="205" customFormat="1" ht="24" customHeight="1" x14ac:dyDescent="0.2">
      <c r="A137" s="201"/>
      <c r="B137" s="202"/>
      <c r="C137" s="286" t="s">
        <v>78</v>
      </c>
      <c r="D137" s="286" t="s">
        <v>137</v>
      </c>
      <c r="E137" s="287" t="s">
        <v>138</v>
      </c>
      <c r="F137" s="288" t="s">
        <v>139</v>
      </c>
      <c r="G137" s="289" t="s">
        <v>140</v>
      </c>
      <c r="H137" s="290">
        <v>220</v>
      </c>
      <c r="I137" s="119"/>
      <c r="J137" s="291">
        <f>ROUND(I137*H137,2)</f>
        <v>0</v>
      </c>
      <c r="K137" s="288" t="s">
        <v>155</v>
      </c>
      <c r="L137" s="202"/>
      <c r="M137" s="292" t="s">
        <v>1</v>
      </c>
      <c r="N137" s="293" t="s">
        <v>40</v>
      </c>
      <c r="O137" s="294"/>
      <c r="P137" s="295">
        <f>O137*H137</f>
        <v>0</v>
      </c>
      <c r="Q137" s="295">
        <v>0</v>
      </c>
      <c r="R137" s="295">
        <f>Q137*H137</f>
        <v>0</v>
      </c>
      <c r="S137" s="295">
        <v>0.3</v>
      </c>
      <c r="T137" s="296">
        <f>S137*H137</f>
        <v>66</v>
      </c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R137" s="297" t="s">
        <v>141</v>
      </c>
      <c r="AT137" s="297" t="s">
        <v>137</v>
      </c>
      <c r="AU137" s="297" t="s">
        <v>80</v>
      </c>
      <c r="AY137" s="192" t="s">
        <v>135</v>
      </c>
      <c r="BE137" s="298">
        <f>IF(N137="základní",J137,0)</f>
        <v>0</v>
      </c>
      <c r="BF137" s="298">
        <f>IF(N137="snížená",J137,0)</f>
        <v>0</v>
      </c>
      <c r="BG137" s="298">
        <f>IF(N137="zákl. přenesená",J137,0)</f>
        <v>0</v>
      </c>
      <c r="BH137" s="298">
        <f>IF(N137="sníž. přenesená",J137,0)</f>
        <v>0</v>
      </c>
      <c r="BI137" s="298">
        <f>IF(N137="nulová",J137,0)</f>
        <v>0</v>
      </c>
      <c r="BJ137" s="192" t="s">
        <v>78</v>
      </c>
      <c r="BK137" s="298">
        <f>ROUND(I137*H137,2)</f>
        <v>0</v>
      </c>
      <c r="BL137" s="192" t="s">
        <v>141</v>
      </c>
      <c r="BM137" s="297" t="s">
        <v>142</v>
      </c>
    </row>
    <row r="138" spans="1:65" s="205" customFormat="1" ht="39" x14ac:dyDescent="0.2">
      <c r="A138" s="201"/>
      <c r="B138" s="202"/>
      <c r="C138" s="201"/>
      <c r="D138" s="299" t="s">
        <v>143</v>
      </c>
      <c r="E138" s="201"/>
      <c r="F138" s="300" t="s">
        <v>144</v>
      </c>
      <c r="G138" s="201"/>
      <c r="H138" s="201"/>
      <c r="I138" s="49"/>
      <c r="J138" s="201"/>
      <c r="K138" s="201"/>
      <c r="L138" s="202"/>
      <c r="M138" s="301"/>
      <c r="N138" s="302"/>
      <c r="O138" s="294"/>
      <c r="P138" s="294"/>
      <c r="Q138" s="294"/>
      <c r="R138" s="294"/>
      <c r="S138" s="294"/>
      <c r="T138" s="303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T138" s="192" t="s">
        <v>143</v>
      </c>
      <c r="AU138" s="192" t="s">
        <v>80</v>
      </c>
    </row>
    <row r="139" spans="1:65" s="205" customFormat="1" ht="24" customHeight="1" x14ac:dyDescent="0.2">
      <c r="A139" s="201"/>
      <c r="B139" s="202"/>
      <c r="C139" s="286" t="s">
        <v>80</v>
      </c>
      <c r="D139" s="286" t="s">
        <v>137</v>
      </c>
      <c r="E139" s="287" t="s">
        <v>145</v>
      </c>
      <c r="F139" s="288" t="s">
        <v>146</v>
      </c>
      <c r="G139" s="289" t="s">
        <v>140</v>
      </c>
      <c r="H139" s="290">
        <v>220</v>
      </c>
      <c r="I139" s="119"/>
      <c r="J139" s="291">
        <f>ROUND(I139*H139,2)</f>
        <v>0</v>
      </c>
      <c r="K139" s="288" t="s">
        <v>1</v>
      </c>
      <c r="L139" s="202"/>
      <c r="M139" s="292" t="s">
        <v>1</v>
      </c>
      <c r="N139" s="293" t="s">
        <v>40</v>
      </c>
      <c r="O139" s="294"/>
      <c r="P139" s="295">
        <f>O139*H139</f>
        <v>0</v>
      </c>
      <c r="Q139" s="295">
        <v>0</v>
      </c>
      <c r="R139" s="295">
        <f>Q139*H139</f>
        <v>0</v>
      </c>
      <c r="S139" s="295">
        <v>0.22</v>
      </c>
      <c r="T139" s="296">
        <f>S139*H139</f>
        <v>48.4</v>
      </c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R139" s="297" t="s">
        <v>141</v>
      </c>
      <c r="AT139" s="297" t="s">
        <v>137</v>
      </c>
      <c r="AU139" s="297" t="s">
        <v>80</v>
      </c>
      <c r="AY139" s="192" t="s">
        <v>135</v>
      </c>
      <c r="BE139" s="298">
        <f>IF(N139="základní",J139,0)</f>
        <v>0</v>
      </c>
      <c r="BF139" s="298">
        <f>IF(N139="snížená",J139,0)</f>
        <v>0</v>
      </c>
      <c r="BG139" s="298">
        <f>IF(N139="zákl. přenesená",J139,0)</f>
        <v>0</v>
      </c>
      <c r="BH139" s="298">
        <f>IF(N139="sníž. přenesená",J139,0)</f>
        <v>0</v>
      </c>
      <c r="BI139" s="298">
        <f>IF(N139="nulová",J139,0)</f>
        <v>0</v>
      </c>
      <c r="BJ139" s="192" t="s">
        <v>78</v>
      </c>
      <c r="BK139" s="298">
        <f>ROUND(I139*H139,2)</f>
        <v>0</v>
      </c>
      <c r="BL139" s="192" t="s">
        <v>141</v>
      </c>
      <c r="BM139" s="297" t="s">
        <v>147</v>
      </c>
    </row>
    <row r="140" spans="1:65" s="205" customFormat="1" ht="39" x14ac:dyDescent="0.2">
      <c r="A140" s="201"/>
      <c r="B140" s="202"/>
      <c r="C140" s="201"/>
      <c r="D140" s="299" t="s">
        <v>143</v>
      </c>
      <c r="E140" s="201"/>
      <c r="F140" s="300" t="s">
        <v>148</v>
      </c>
      <c r="G140" s="201"/>
      <c r="H140" s="201"/>
      <c r="I140" s="49"/>
      <c r="J140" s="201"/>
      <c r="K140" s="201"/>
      <c r="L140" s="202"/>
      <c r="M140" s="301"/>
      <c r="N140" s="302"/>
      <c r="O140" s="294"/>
      <c r="P140" s="294"/>
      <c r="Q140" s="294"/>
      <c r="R140" s="294"/>
      <c r="S140" s="294"/>
      <c r="T140" s="303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T140" s="192" t="s">
        <v>143</v>
      </c>
      <c r="AU140" s="192" t="s">
        <v>80</v>
      </c>
    </row>
    <row r="141" spans="1:65" s="323" customFormat="1" x14ac:dyDescent="0.2">
      <c r="B141" s="324"/>
      <c r="D141" s="299" t="s">
        <v>149</v>
      </c>
      <c r="E141" s="325" t="s">
        <v>1</v>
      </c>
      <c r="F141" s="326" t="s">
        <v>150</v>
      </c>
      <c r="H141" s="325" t="s">
        <v>1</v>
      </c>
      <c r="I141" s="134"/>
      <c r="L141" s="324"/>
      <c r="M141" s="327"/>
      <c r="N141" s="328"/>
      <c r="O141" s="328"/>
      <c r="P141" s="328"/>
      <c r="Q141" s="328"/>
      <c r="R141" s="328"/>
      <c r="S141" s="328"/>
      <c r="T141" s="329"/>
      <c r="AT141" s="325" t="s">
        <v>149</v>
      </c>
      <c r="AU141" s="325" t="s">
        <v>80</v>
      </c>
      <c r="AV141" s="323" t="s">
        <v>78</v>
      </c>
      <c r="AW141" s="323" t="s">
        <v>32</v>
      </c>
      <c r="AX141" s="323" t="s">
        <v>72</v>
      </c>
      <c r="AY141" s="325" t="s">
        <v>135</v>
      </c>
    </row>
    <row r="142" spans="1:65" s="330" customFormat="1" x14ac:dyDescent="0.2">
      <c r="B142" s="331"/>
      <c r="D142" s="299" t="s">
        <v>149</v>
      </c>
      <c r="E142" s="332" t="s">
        <v>1</v>
      </c>
      <c r="F142" s="333" t="s">
        <v>151</v>
      </c>
      <c r="H142" s="334">
        <v>220</v>
      </c>
      <c r="I142" s="142"/>
      <c r="L142" s="331"/>
      <c r="M142" s="335"/>
      <c r="N142" s="336"/>
      <c r="O142" s="336"/>
      <c r="P142" s="336"/>
      <c r="Q142" s="336"/>
      <c r="R142" s="336"/>
      <c r="S142" s="336"/>
      <c r="T142" s="337"/>
      <c r="AT142" s="332" t="s">
        <v>149</v>
      </c>
      <c r="AU142" s="332" t="s">
        <v>80</v>
      </c>
      <c r="AV142" s="330" t="s">
        <v>80</v>
      </c>
      <c r="AW142" s="330" t="s">
        <v>32</v>
      </c>
      <c r="AX142" s="330" t="s">
        <v>78</v>
      </c>
      <c r="AY142" s="332" t="s">
        <v>135</v>
      </c>
    </row>
    <row r="143" spans="1:65" s="205" customFormat="1" ht="24" customHeight="1" x14ac:dyDescent="0.2">
      <c r="A143" s="201"/>
      <c r="B143" s="202"/>
      <c r="C143" s="286" t="s">
        <v>152</v>
      </c>
      <c r="D143" s="286" t="s">
        <v>137</v>
      </c>
      <c r="E143" s="287" t="s">
        <v>153</v>
      </c>
      <c r="F143" s="288" t="s">
        <v>154</v>
      </c>
      <c r="G143" s="289" t="s">
        <v>140</v>
      </c>
      <c r="H143" s="290">
        <v>2700.1</v>
      </c>
      <c r="I143" s="119"/>
      <c r="J143" s="291">
        <f>ROUND(I143*H143,2)</f>
        <v>0</v>
      </c>
      <c r="K143" s="288" t="s">
        <v>155</v>
      </c>
      <c r="L143" s="202"/>
      <c r="M143" s="292" t="s">
        <v>1</v>
      </c>
      <c r="N143" s="293" t="s">
        <v>40</v>
      </c>
      <c r="O143" s="294"/>
      <c r="P143" s="295">
        <f>O143*H143</f>
        <v>0</v>
      </c>
      <c r="Q143" s="295">
        <v>0</v>
      </c>
      <c r="R143" s="295">
        <f>Q143*H143</f>
        <v>0</v>
      </c>
      <c r="S143" s="295">
        <v>0.44</v>
      </c>
      <c r="T143" s="296">
        <f>S143*H143</f>
        <v>1188.0439999999999</v>
      </c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R143" s="297" t="s">
        <v>141</v>
      </c>
      <c r="AT143" s="297" t="s">
        <v>137</v>
      </c>
      <c r="AU143" s="297" t="s">
        <v>80</v>
      </c>
      <c r="AY143" s="192" t="s">
        <v>135</v>
      </c>
      <c r="BE143" s="298">
        <f>IF(N143="základní",J143,0)</f>
        <v>0</v>
      </c>
      <c r="BF143" s="298">
        <f>IF(N143="snížená",J143,0)</f>
        <v>0</v>
      </c>
      <c r="BG143" s="298">
        <f>IF(N143="zákl. přenesená",J143,0)</f>
        <v>0</v>
      </c>
      <c r="BH143" s="298">
        <f>IF(N143="sníž. přenesená",J143,0)</f>
        <v>0</v>
      </c>
      <c r="BI143" s="298">
        <f>IF(N143="nulová",J143,0)</f>
        <v>0</v>
      </c>
      <c r="BJ143" s="192" t="s">
        <v>78</v>
      </c>
      <c r="BK143" s="298">
        <f>ROUND(I143*H143,2)</f>
        <v>0</v>
      </c>
      <c r="BL143" s="192" t="s">
        <v>141</v>
      </c>
      <c r="BM143" s="297" t="s">
        <v>156</v>
      </c>
    </row>
    <row r="144" spans="1:65" s="205" customFormat="1" ht="39" x14ac:dyDescent="0.2">
      <c r="A144" s="201"/>
      <c r="B144" s="202"/>
      <c r="C144" s="201"/>
      <c r="D144" s="299" t="s">
        <v>143</v>
      </c>
      <c r="E144" s="201"/>
      <c r="F144" s="300" t="s">
        <v>157</v>
      </c>
      <c r="G144" s="201"/>
      <c r="H144" s="201"/>
      <c r="I144" s="49"/>
      <c r="J144" s="201"/>
      <c r="K144" s="201"/>
      <c r="L144" s="202"/>
      <c r="M144" s="301"/>
      <c r="N144" s="302"/>
      <c r="O144" s="294"/>
      <c r="P144" s="294"/>
      <c r="Q144" s="294"/>
      <c r="R144" s="294"/>
      <c r="S144" s="294"/>
      <c r="T144" s="303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T144" s="192" t="s">
        <v>143</v>
      </c>
      <c r="AU144" s="192" t="s">
        <v>80</v>
      </c>
    </row>
    <row r="145" spans="1:65" s="205" customFormat="1" ht="24" customHeight="1" x14ac:dyDescent="0.2">
      <c r="A145" s="201"/>
      <c r="B145" s="202"/>
      <c r="C145" s="286" t="s">
        <v>141</v>
      </c>
      <c r="D145" s="286" t="s">
        <v>137</v>
      </c>
      <c r="E145" s="287" t="s">
        <v>158</v>
      </c>
      <c r="F145" s="288" t="s">
        <v>159</v>
      </c>
      <c r="G145" s="289" t="s">
        <v>140</v>
      </c>
      <c r="H145" s="290">
        <v>3630</v>
      </c>
      <c r="I145" s="119"/>
      <c r="J145" s="291">
        <f>ROUND(I145*H145,2)</f>
        <v>0</v>
      </c>
      <c r="K145" s="288" t="s">
        <v>155</v>
      </c>
      <c r="L145" s="202"/>
      <c r="M145" s="292" t="s">
        <v>1</v>
      </c>
      <c r="N145" s="293" t="s">
        <v>40</v>
      </c>
      <c r="O145" s="294"/>
      <c r="P145" s="295">
        <f>O145*H145</f>
        <v>0</v>
      </c>
      <c r="Q145" s="295">
        <v>0</v>
      </c>
      <c r="R145" s="295">
        <f>Q145*H145</f>
        <v>0</v>
      </c>
      <c r="S145" s="295">
        <v>0.45</v>
      </c>
      <c r="T145" s="296">
        <f>S145*H145</f>
        <v>1633.5</v>
      </c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R145" s="297" t="s">
        <v>141</v>
      </c>
      <c r="AT145" s="297" t="s">
        <v>137</v>
      </c>
      <c r="AU145" s="297" t="s">
        <v>80</v>
      </c>
      <c r="AY145" s="192" t="s">
        <v>135</v>
      </c>
      <c r="BE145" s="298">
        <f>IF(N145="základní",J145,0)</f>
        <v>0</v>
      </c>
      <c r="BF145" s="298">
        <f>IF(N145="snížená",J145,0)</f>
        <v>0</v>
      </c>
      <c r="BG145" s="298">
        <f>IF(N145="zákl. přenesená",J145,0)</f>
        <v>0</v>
      </c>
      <c r="BH145" s="298">
        <f>IF(N145="sníž. přenesená",J145,0)</f>
        <v>0</v>
      </c>
      <c r="BI145" s="298">
        <f>IF(N145="nulová",J145,0)</f>
        <v>0</v>
      </c>
      <c r="BJ145" s="192" t="s">
        <v>78</v>
      </c>
      <c r="BK145" s="298">
        <f>ROUND(I145*H145,2)</f>
        <v>0</v>
      </c>
      <c r="BL145" s="192" t="s">
        <v>141</v>
      </c>
      <c r="BM145" s="297" t="s">
        <v>160</v>
      </c>
    </row>
    <row r="146" spans="1:65" s="205" customFormat="1" ht="39" x14ac:dyDescent="0.2">
      <c r="A146" s="201"/>
      <c r="B146" s="202"/>
      <c r="C146" s="201"/>
      <c r="D146" s="299" t="s">
        <v>143</v>
      </c>
      <c r="E146" s="201"/>
      <c r="F146" s="300" t="s">
        <v>161</v>
      </c>
      <c r="G146" s="201"/>
      <c r="H146" s="201"/>
      <c r="I146" s="49"/>
      <c r="J146" s="201"/>
      <c r="K146" s="201"/>
      <c r="L146" s="202"/>
      <c r="M146" s="301"/>
      <c r="N146" s="302"/>
      <c r="O146" s="294"/>
      <c r="P146" s="294"/>
      <c r="Q146" s="294"/>
      <c r="R146" s="294"/>
      <c r="S146" s="294"/>
      <c r="T146" s="303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T146" s="192" t="s">
        <v>143</v>
      </c>
      <c r="AU146" s="192" t="s">
        <v>80</v>
      </c>
    </row>
    <row r="147" spans="1:65" s="323" customFormat="1" x14ac:dyDescent="0.2">
      <c r="B147" s="324"/>
      <c r="D147" s="299" t="s">
        <v>149</v>
      </c>
      <c r="E147" s="325" t="s">
        <v>1</v>
      </c>
      <c r="F147" s="326" t="s">
        <v>162</v>
      </c>
      <c r="H147" s="325" t="s">
        <v>1</v>
      </c>
      <c r="I147" s="134"/>
      <c r="L147" s="324"/>
      <c r="M147" s="327"/>
      <c r="N147" s="328"/>
      <c r="O147" s="328"/>
      <c r="P147" s="328"/>
      <c r="Q147" s="328"/>
      <c r="R147" s="328"/>
      <c r="S147" s="328"/>
      <c r="T147" s="329"/>
      <c r="AT147" s="325" t="s">
        <v>149</v>
      </c>
      <c r="AU147" s="325" t="s">
        <v>80</v>
      </c>
      <c r="AV147" s="323" t="s">
        <v>78</v>
      </c>
      <c r="AW147" s="323" t="s">
        <v>32</v>
      </c>
      <c r="AX147" s="323" t="s">
        <v>72</v>
      </c>
      <c r="AY147" s="325" t="s">
        <v>135</v>
      </c>
    </row>
    <row r="148" spans="1:65" s="330" customFormat="1" x14ac:dyDescent="0.2">
      <c r="B148" s="331"/>
      <c r="D148" s="299" t="s">
        <v>149</v>
      </c>
      <c r="E148" s="332" t="s">
        <v>1</v>
      </c>
      <c r="F148" s="333" t="s">
        <v>163</v>
      </c>
      <c r="H148" s="334">
        <v>3850</v>
      </c>
      <c r="I148" s="142"/>
      <c r="L148" s="331"/>
      <c r="M148" s="335"/>
      <c r="N148" s="336"/>
      <c r="O148" s="336"/>
      <c r="P148" s="336"/>
      <c r="Q148" s="336"/>
      <c r="R148" s="336"/>
      <c r="S148" s="336"/>
      <c r="T148" s="337"/>
      <c r="AT148" s="332" t="s">
        <v>149</v>
      </c>
      <c r="AU148" s="332" t="s">
        <v>80</v>
      </c>
      <c r="AV148" s="330" t="s">
        <v>80</v>
      </c>
      <c r="AW148" s="330" t="s">
        <v>32</v>
      </c>
      <c r="AX148" s="330" t="s">
        <v>72</v>
      </c>
      <c r="AY148" s="332" t="s">
        <v>135</v>
      </c>
    </row>
    <row r="149" spans="1:65" s="323" customFormat="1" x14ac:dyDescent="0.2">
      <c r="B149" s="324"/>
      <c r="D149" s="299" t="s">
        <v>149</v>
      </c>
      <c r="E149" s="325" t="s">
        <v>1</v>
      </c>
      <c r="F149" s="326" t="s">
        <v>150</v>
      </c>
      <c r="H149" s="325" t="s">
        <v>1</v>
      </c>
      <c r="I149" s="134"/>
      <c r="L149" s="324"/>
      <c r="M149" s="327"/>
      <c r="N149" s="328"/>
      <c r="O149" s="328"/>
      <c r="P149" s="328"/>
      <c r="Q149" s="328"/>
      <c r="R149" s="328"/>
      <c r="S149" s="328"/>
      <c r="T149" s="329"/>
      <c r="AT149" s="325" t="s">
        <v>149</v>
      </c>
      <c r="AU149" s="325" t="s">
        <v>80</v>
      </c>
      <c r="AV149" s="323" t="s">
        <v>78</v>
      </c>
      <c r="AW149" s="323" t="s">
        <v>32</v>
      </c>
      <c r="AX149" s="323" t="s">
        <v>72</v>
      </c>
      <c r="AY149" s="325" t="s">
        <v>135</v>
      </c>
    </row>
    <row r="150" spans="1:65" s="330" customFormat="1" x14ac:dyDescent="0.2">
      <c r="B150" s="331"/>
      <c r="D150" s="299" t="s">
        <v>149</v>
      </c>
      <c r="E150" s="332" t="s">
        <v>1</v>
      </c>
      <c r="F150" s="333" t="s">
        <v>164</v>
      </c>
      <c r="H150" s="334">
        <v>-220</v>
      </c>
      <c r="I150" s="142"/>
      <c r="L150" s="331"/>
      <c r="M150" s="335"/>
      <c r="N150" s="336"/>
      <c r="O150" s="336"/>
      <c r="P150" s="336"/>
      <c r="Q150" s="336"/>
      <c r="R150" s="336"/>
      <c r="S150" s="336"/>
      <c r="T150" s="337"/>
      <c r="AT150" s="332" t="s">
        <v>149</v>
      </c>
      <c r="AU150" s="332" t="s">
        <v>80</v>
      </c>
      <c r="AV150" s="330" t="s">
        <v>80</v>
      </c>
      <c r="AW150" s="330" t="s">
        <v>32</v>
      </c>
      <c r="AX150" s="330" t="s">
        <v>72</v>
      </c>
      <c r="AY150" s="332" t="s">
        <v>135</v>
      </c>
    </row>
    <row r="151" spans="1:65" s="338" customFormat="1" x14ac:dyDescent="0.2">
      <c r="B151" s="339"/>
      <c r="D151" s="299" t="s">
        <v>149</v>
      </c>
      <c r="E151" s="340" t="s">
        <v>1</v>
      </c>
      <c r="F151" s="341" t="s">
        <v>165</v>
      </c>
      <c r="H151" s="342">
        <v>3630</v>
      </c>
      <c r="I151" s="150"/>
      <c r="L151" s="339"/>
      <c r="M151" s="343"/>
      <c r="N151" s="344"/>
      <c r="O151" s="344"/>
      <c r="P151" s="344"/>
      <c r="Q151" s="344"/>
      <c r="R151" s="344"/>
      <c r="S151" s="344"/>
      <c r="T151" s="345"/>
      <c r="AT151" s="340" t="s">
        <v>149</v>
      </c>
      <c r="AU151" s="340" t="s">
        <v>80</v>
      </c>
      <c r="AV151" s="338" t="s">
        <v>141</v>
      </c>
      <c r="AW151" s="338" t="s">
        <v>32</v>
      </c>
      <c r="AX151" s="338" t="s">
        <v>78</v>
      </c>
      <c r="AY151" s="340" t="s">
        <v>135</v>
      </c>
    </row>
    <row r="152" spans="1:65" s="205" customFormat="1" ht="24" customHeight="1" x14ac:dyDescent="0.2">
      <c r="A152" s="201"/>
      <c r="B152" s="202"/>
      <c r="C152" s="286" t="s">
        <v>166</v>
      </c>
      <c r="D152" s="286" t="s">
        <v>137</v>
      </c>
      <c r="E152" s="287" t="s">
        <v>167</v>
      </c>
      <c r="F152" s="288" t="s">
        <v>168</v>
      </c>
      <c r="G152" s="289" t="s">
        <v>140</v>
      </c>
      <c r="H152" s="290">
        <v>2700.1</v>
      </c>
      <c r="I152" s="119"/>
      <c r="J152" s="291">
        <f>ROUND(I152*H152,2)</f>
        <v>0</v>
      </c>
      <c r="K152" s="288" t="s">
        <v>155</v>
      </c>
      <c r="L152" s="202"/>
      <c r="M152" s="292" t="s">
        <v>1</v>
      </c>
      <c r="N152" s="293" t="s">
        <v>40</v>
      </c>
      <c r="O152" s="294"/>
      <c r="P152" s="295">
        <f>O152*H152</f>
        <v>0</v>
      </c>
      <c r="Q152" s="295">
        <v>0</v>
      </c>
      <c r="R152" s="295">
        <f>Q152*H152</f>
        <v>0</v>
      </c>
      <c r="S152" s="295">
        <v>0.57999999999999996</v>
      </c>
      <c r="T152" s="296">
        <f>S152*H152</f>
        <v>1566.0579999999998</v>
      </c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R152" s="297" t="s">
        <v>141</v>
      </c>
      <c r="AT152" s="297" t="s">
        <v>137</v>
      </c>
      <c r="AU152" s="297" t="s">
        <v>80</v>
      </c>
      <c r="AY152" s="192" t="s">
        <v>135</v>
      </c>
      <c r="BE152" s="298">
        <f>IF(N152="základní",J152,0)</f>
        <v>0</v>
      </c>
      <c r="BF152" s="298">
        <f>IF(N152="snížená",J152,0)</f>
        <v>0</v>
      </c>
      <c r="BG152" s="298">
        <f>IF(N152="zákl. přenesená",J152,0)</f>
        <v>0</v>
      </c>
      <c r="BH152" s="298">
        <f>IF(N152="sníž. přenesená",J152,0)</f>
        <v>0</v>
      </c>
      <c r="BI152" s="298">
        <f>IF(N152="nulová",J152,0)</f>
        <v>0</v>
      </c>
      <c r="BJ152" s="192" t="s">
        <v>78</v>
      </c>
      <c r="BK152" s="298">
        <f>ROUND(I152*H152,2)</f>
        <v>0</v>
      </c>
      <c r="BL152" s="192" t="s">
        <v>141</v>
      </c>
      <c r="BM152" s="297" t="s">
        <v>169</v>
      </c>
    </row>
    <row r="153" spans="1:65" s="205" customFormat="1" ht="39" x14ac:dyDescent="0.2">
      <c r="A153" s="201"/>
      <c r="B153" s="202"/>
      <c r="C153" s="201"/>
      <c r="D153" s="299" t="s">
        <v>143</v>
      </c>
      <c r="E153" s="201"/>
      <c r="F153" s="300" t="s">
        <v>170</v>
      </c>
      <c r="G153" s="201"/>
      <c r="H153" s="201"/>
      <c r="I153" s="49"/>
      <c r="J153" s="201"/>
      <c r="K153" s="201"/>
      <c r="L153" s="202"/>
      <c r="M153" s="301"/>
      <c r="N153" s="302"/>
      <c r="O153" s="294"/>
      <c r="P153" s="294"/>
      <c r="Q153" s="294"/>
      <c r="R153" s="294"/>
      <c r="S153" s="294"/>
      <c r="T153" s="303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T153" s="192" t="s">
        <v>143</v>
      </c>
      <c r="AU153" s="192" t="s">
        <v>80</v>
      </c>
    </row>
    <row r="154" spans="1:65" s="205" customFormat="1" ht="19.5" x14ac:dyDescent="0.2">
      <c r="A154" s="201"/>
      <c r="B154" s="202"/>
      <c r="C154" s="201"/>
      <c r="D154" s="299" t="s">
        <v>171</v>
      </c>
      <c r="E154" s="201"/>
      <c r="F154" s="322" t="s">
        <v>172</v>
      </c>
      <c r="G154" s="201"/>
      <c r="H154" s="201"/>
      <c r="I154" s="49"/>
      <c r="J154" s="201"/>
      <c r="K154" s="201"/>
      <c r="L154" s="202"/>
      <c r="M154" s="301"/>
      <c r="N154" s="302"/>
      <c r="O154" s="294"/>
      <c r="P154" s="294"/>
      <c r="Q154" s="294"/>
      <c r="R154" s="294"/>
      <c r="S154" s="294"/>
      <c r="T154" s="303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T154" s="192" t="s">
        <v>171</v>
      </c>
      <c r="AU154" s="192" t="s">
        <v>80</v>
      </c>
    </row>
    <row r="155" spans="1:65" s="323" customFormat="1" x14ac:dyDescent="0.2">
      <c r="B155" s="324"/>
      <c r="D155" s="299" t="s">
        <v>149</v>
      </c>
      <c r="E155" s="325" t="s">
        <v>1</v>
      </c>
      <c r="F155" s="326" t="s">
        <v>173</v>
      </c>
      <c r="H155" s="325" t="s">
        <v>1</v>
      </c>
      <c r="I155" s="134"/>
      <c r="L155" s="324"/>
      <c r="M155" s="327"/>
      <c r="N155" s="328"/>
      <c r="O155" s="328"/>
      <c r="P155" s="328"/>
      <c r="Q155" s="328"/>
      <c r="R155" s="328"/>
      <c r="S155" s="328"/>
      <c r="T155" s="329"/>
      <c r="AT155" s="325" t="s">
        <v>149</v>
      </c>
      <c r="AU155" s="325" t="s">
        <v>80</v>
      </c>
      <c r="AV155" s="323" t="s">
        <v>78</v>
      </c>
      <c r="AW155" s="323" t="s">
        <v>32</v>
      </c>
      <c r="AX155" s="323" t="s">
        <v>72</v>
      </c>
      <c r="AY155" s="325" t="s">
        <v>135</v>
      </c>
    </row>
    <row r="156" spans="1:65" s="330" customFormat="1" x14ac:dyDescent="0.2">
      <c r="B156" s="331"/>
      <c r="D156" s="299" t="s">
        <v>149</v>
      </c>
      <c r="E156" s="332" t="s">
        <v>1</v>
      </c>
      <c r="F156" s="333" t="s">
        <v>174</v>
      </c>
      <c r="H156" s="334">
        <v>462.74900000000002</v>
      </c>
      <c r="I156" s="142"/>
      <c r="L156" s="331"/>
      <c r="M156" s="335"/>
      <c r="N156" s="336"/>
      <c r="O156" s="336"/>
      <c r="P156" s="336"/>
      <c r="Q156" s="336"/>
      <c r="R156" s="336"/>
      <c r="S156" s="336"/>
      <c r="T156" s="337"/>
      <c r="AT156" s="332" t="s">
        <v>149</v>
      </c>
      <c r="AU156" s="332" t="s">
        <v>80</v>
      </c>
      <c r="AV156" s="330" t="s">
        <v>80</v>
      </c>
      <c r="AW156" s="330" t="s">
        <v>32</v>
      </c>
      <c r="AX156" s="330" t="s">
        <v>72</v>
      </c>
      <c r="AY156" s="332" t="s">
        <v>135</v>
      </c>
    </row>
    <row r="157" spans="1:65" s="330" customFormat="1" x14ac:dyDescent="0.2">
      <c r="B157" s="331"/>
      <c r="D157" s="299" t="s">
        <v>149</v>
      </c>
      <c r="E157" s="332" t="s">
        <v>1</v>
      </c>
      <c r="F157" s="333" t="s">
        <v>175</v>
      </c>
      <c r="H157" s="334">
        <v>507.04700000000003</v>
      </c>
      <c r="I157" s="142"/>
      <c r="L157" s="331"/>
      <c r="M157" s="335"/>
      <c r="N157" s="336"/>
      <c r="O157" s="336"/>
      <c r="P157" s="336"/>
      <c r="Q157" s="336"/>
      <c r="R157" s="336"/>
      <c r="S157" s="336"/>
      <c r="T157" s="337"/>
      <c r="AT157" s="332" t="s">
        <v>149</v>
      </c>
      <c r="AU157" s="332" t="s">
        <v>80</v>
      </c>
      <c r="AV157" s="330" t="s">
        <v>80</v>
      </c>
      <c r="AW157" s="330" t="s">
        <v>32</v>
      </c>
      <c r="AX157" s="330" t="s">
        <v>72</v>
      </c>
      <c r="AY157" s="332" t="s">
        <v>135</v>
      </c>
    </row>
    <row r="158" spans="1:65" s="330" customFormat="1" x14ac:dyDescent="0.2">
      <c r="B158" s="331"/>
      <c r="D158" s="299" t="s">
        <v>149</v>
      </c>
      <c r="E158" s="332" t="s">
        <v>1</v>
      </c>
      <c r="F158" s="333" t="s">
        <v>176</v>
      </c>
      <c r="H158" s="334">
        <v>36.225000000000001</v>
      </c>
      <c r="I158" s="142"/>
      <c r="L158" s="331"/>
      <c r="M158" s="335"/>
      <c r="N158" s="336"/>
      <c r="O158" s="336"/>
      <c r="P158" s="336"/>
      <c r="Q158" s="336"/>
      <c r="R158" s="336"/>
      <c r="S158" s="336"/>
      <c r="T158" s="337"/>
      <c r="AT158" s="332" t="s">
        <v>149</v>
      </c>
      <c r="AU158" s="332" t="s">
        <v>80</v>
      </c>
      <c r="AV158" s="330" t="s">
        <v>80</v>
      </c>
      <c r="AW158" s="330" t="s">
        <v>32</v>
      </c>
      <c r="AX158" s="330" t="s">
        <v>72</v>
      </c>
      <c r="AY158" s="332" t="s">
        <v>135</v>
      </c>
    </row>
    <row r="159" spans="1:65" s="330" customFormat="1" x14ac:dyDescent="0.2">
      <c r="B159" s="331"/>
      <c r="D159" s="299" t="s">
        <v>149</v>
      </c>
      <c r="E159" s="332" t="s">
        <v>1</v>
      </c>
      <c r="F159" s="333" t="s">
        <v>177</v>
      </c>
      <c r="H159" s="334">
        <v>187.95599999999999</v>
      </c>
      <c r="I159" s="142"/>
      <c r="L159" s="331"/>
      <c r="M159" s="335"/>
      <c r="N159" s="336"/>
      <c r="O159" s="336"/>
      <c r="P159" s="336"/>
      <c r="Q159" s="336"/>
      <c r="R159" s="336"/>
      <c r="S159" s="336"/>
      <c r="T159" s="337"/>
      <c r="AT159" s="332" t="s">
        <v>149</v>
      </c>
      <c r="AU159" s="332" t="s">
        <v>80</v>
      </c>
      <c r="AV159" s="330" t="s">
        <v>80</v>
      </c>
      <c r="AW159" s="330" t="s">
        <v>32</v>
      </c>
      <c r="AX159" s="330" t="s">
        <v>72</v>
      </c>
      <c r="AY159" s="332" t="s">
        <v>135</v>
      </c>
    </row>
    <row r="160" spans="1:65" s="330" customFormat="1" x14ac:dyDescent="0.2">
      <c r="B160" s="331"/>
      <c r="D160" s="299" t="s">
        <v>149</v>
      </c>
      <c r="E160" s="332" t="s">
        <v>1</v>
      </c>
      <c r="F160" s="333" t="s">
        <v>178</v>
      </c>
      <c r="H160" s="334">
        <v>148.21199999999999</v>
      </c>
      <c r="I160" s="142"/>
      <c r="L160" s="331"/>
      <c r="M160" s="335"/>
      <c r="N160" s="336"/>
      <c r="O160" s="336"/>
      <c r="P160" s="336"/>
      <c r="Q160" s="336"/>
      <c r="R160" s="336"/>
      <c r="S160" s="336"/>
      <c r="T160" s="337"/>
      <c r="AT160" s="332" t="s">
        <v>149</v>
      </c>
      <c r="AU160" s="332" t="s">
        <v>80</v>
      </c>
      <c r="AV160" s="330" t="s">
        <v>80</v>
      </c>
      <c r="AW160" s="330" t="s">
        <v>32</v>
      </c>
      <c r="AX160" s="330" t="s">
        <v>72</v>
      </c>
      <c r="AY160" s="332" t="s">
        <v>135</v>
      </c>
    </row>
    <row r="161" spans="2:51" s="330" customFormat="1" x14ac:dyDescent="0.2">
      <c r="B161" s="331"/>
      <c r="D161" s="299" t="s">
        <v>149</v>
      </c>
      <c r="E161" s="332" t="s">
        <v>1</v>
      </c>
      <c r="F161" s="333" t="s">
        <v>179</v>
      </c>
      <c r="H161" s="334">
        <v>22.562999999999999</v>
      </c>
      <c r="I161" s="142"/>
      <c r="L161" s="331"/>
      <c r="M161" s="335"/>
      <c r="N161" s="336"/>
      <c r="O161" s="336"/>
      <c r="P161" s="336"/>
      <c r="Q161" s="336"/>
      <c r="R161" s="336"/>
      <c r="S161" s="336"/>
      <c r="T161" s="337"/>
      <c r="AT161" s="332" t="s">
        <v>149</v>
      </c>
      <c r="AU161" s="332" t="s">
        <v>80</v>
      </c>
      <c r="AV161" s="330" t="s">
        <v>80</v>
      </c>
      <c r="AW161" s="330" t="s">
        <v>32</v>
      </c>
      <c r="AX161" s="330" t="s">
        <v>72</v>
      </c>
      <c r="AY161" s="332" t="s">
        <v>135</v>
      </c>
    </row>
    <row r="162" spans="2:51" s="330" customFormat="1" x14ac:dyDescent="0.2">
      <c r="B162" s="331"/>
      <c r="D162" s="299" t="s">
        <v>149</v>
      </c>
      <c r="E162" s="332" t="s">
        <v>1</v>
      </c>
      <c r="F162" s="333" t="s">
        <v>180</v>
      </c>
      <c r="H162" s="334">
        <v>41.917999999999999</v>
      </c>
      <c r="I162" s="142"/>
      <c r="L162" s="331"/>
      <c r="M162" s="335"/>
      <c r="N162" s="336"/>
      <c r="O162" s="336"/>
      <c r="P162" s="336"/>
      <c r="Q162" s="336"/>
      <c r="R162" s="336"/>
      <c r="S162" s="336"/>
      <c r="T162" s="337"/>
      <c r="AT162" s="332" t="s">
        <v>149</v>
      </c>
      <c r="AU162" s="332" t="s">
        <v>80</v>
      </c>
      <c r="AV162" s="330" t="s">
        <v>80</v>
      </c>
      <c r="AW162" s="330" t="s">
        <v>32</v>
      </c>
      <c r="AX162" s="330" t="s">
        <v>72</v>
      </c>
      <c r="AY162" s="332" t="s">
        <v>135</v>
      </c>
    </row>
    <row r="163" spans="2:51" s="330" customFormat="1" x14ac:dyDescent="0.2">
      <c r="B163" s="331"/>
      <c r="D163" s="299" t="s">
        <v>149</v>
      </c>
      <c r="E163" s="332" t="s">
        <v>1</v>
      </c>
      <c r="F163" s="333" t="s">
        <v>181</v>
      </c>
      <c r="H163" s="334">
        <v>126.374</v>
      </c>
      <c r="I163" s="142"/>
      <c r="L163" s="331"/>
      <c r="M163" s="335"/>
      <c r="N163" s="336"/>
      <c r="O163" s="336"/>
      <c r="P163" s="336"/>
      <c r="Q163" s="336"/>
      <c r="R163" s="336"/>
      <c r="S163" s="336"/>
      <c r="T163" s="337"/>
      <c r="AT163" s="332" t="s">
        <v>149</v>
      </c>
      <c r="AU163" s="332" t="s">
        <v>80</v>
      </c>
      <c r="AV163" s="330" t="s">
        <v>80</v>
      </c>
      <c r="AW163" s="330" t="s">
        <v>32</v>
      </c>
      <c r="AX163" s="330" t="s">
        <v>72</v>
      </c>
      <c r="AY163" s="332" t="s">
        <v>135</v>
      </c>
    </row>
    <row r="164" spans="2:51" s="330" customFormat="1" x14ac:dyDescent="0.2">
      <c r="B164" s="331"/>
      <c r="D164" s="299" t="s">
        <v>149</v>
      </c>
      <c r="E164" s="332" t="s">
        <v>1</v>
      </c>
      <c r="F164" s="333" t="s">
        <v>182</v>
      </c>
      <c r="H164" s="334">
        <v>67.275000000000006</v>
      </c>
      <c r="I164" s="142"/>
      <c r="L164" s="331"/>
      <c r="M164" s="335"/>
      <c r="N164" s="336"/>
      <c r="O164" s="336"/>
      <c r="P164" s="336"/>
      <c r="Q164" s="336"/>
      <c r="R164" s="336"/>
      <c r="S164" s="336"/>
      <c r="T164" s="337"/>
      <c r="AT164" s="332" t="s">
        <v>149</v>
      </c>
      <c r="AU164" s="332" t="s">
        <v>80</v>
      </c>
      <c r="AV164" s="330" t="s">
        <v>80</v>
      </c>
      <c r="AW164" s="330" t="s">
        <v>32</v>
      </c>
      <c r="AX164" s="330" t="s">
        <v>72</v>
      </c>
      <c r="AY164" s="332" t="s">
        <v>135</v>
      </c>
    </row>
    <row r="165" spans="2:51" s="330" customFormat="1" x14ac:dyDescent="0.2">
      <c r="B165" s="331"/>
      <c r="D165" s="299" t="s">
        <v>149</v>
      </c>
      <c r="E165" s="332" t="s">
        <v>1</v>
      </c>
      <c r="F165" s="333" t="s">
        <v>183</v>
      </c>
      <c r="H165" s="334">
        <v>59.72</v>
      </c>
      <c r="I165" s="142"/>
      <c r="L165" s="331"/>
      <c r="M165" s="335"/>
      <c r="N165" s="336"/>
      <c r="O165" s="336"/>
      <c r="P165" s="336"/>
      <c r="Q165" s="336"/>
      <c r="R165" s="336"/>
      <c r="S165" s="336"/>
      <c r="T165" s="337"/>
      <c r="AT165" s="332" t="s">
        <v>149</v>
      </c>
      <c r="AU165" s="332" t="s">
        <v>80</v>
      </c>
      <c r="AV165" s="330" t="s">
        <v>80</v>
      </c>
      <c r="AW165" s="330" t="s">
        <v>32</v>
      </c>
      <c r="AX165" s="330" t="s">
        <v>72</v>
      </c>
      <c r="AY165" s="332" t="s">
        <v>135</v>
      </c>
    </row>
    <row r="166" spans="2:51" s="330" customFormat="1" x14ac:dyDescent="0.2">
      <c r="B166" s="331"/>
      <c r="D166" s="299" t="s">
        <v>149</v>
      </c>
      <c r="E166" s="332" t="s">
        <v>1</v>
      </c>
      <c r="F166" s="333" t="s">
        <v>184</v>
      </c>
      <c r="H166" s="334">
        <v>10.868</v>
      </c>
      <c r="I166" s="142"/>
      <c r="L166" s="331"/>
      <c r="M166" s="335"/>
      <c r="N166" s="336"/>
      <c r="O166" s="336"/>
      <c r="P166" s="336"/>
      <c r="Q166" s="336"/>
      <c r="R166" s="336"/>
      <c r="S166" s="336"/>
      <c r="T166" s="337"/>
      <c r="AT166" s="332" t="s">
        <v>149</v>
      </c>
      <c r="AU166" s="332" t="s">
        <v>80</v>
      </c>
      <c r="AV166" s="330" t="s">
        <v>80</v>
      </c>
      <c r="AW166" s="330" t="s">
        <v>32</v>
      </c>
      <c r="AX166" s="330" t="s">
        <v>72</v>
      </c>
      <c r="AY166" s="332" t="s">
        <v>135</v>
      </c>
    </row>
    <row r="167" spans="2:51" s="330" customFormat="1" x14ac:dyDescent="0.2">
      <c r="B167" s="331"/>
      <c r="D167" s="299" t="s">
        <v>149</v>
      </c>
      <c r="E167" s="332" t="s">
        <v>1</v>
      </c>
      <c r="F167" s="333" t="s">
        <v>185</v>
      </c>
      <c r="H167" s="334">
        <v>68.31</v>
      </c>
      <c r="I167" s="142"/>
      <c r="L167" s="331"/>
      <c r="M167" s="335"/>
      <c r="N167" s="336"/>
      <c r="O167" s="336"/>
      <c r="P167" s="336"/>
      <c r="Q167" s="336"/>
      <c r="R167" s="336"/>
      <c r="S167" s="336"/>
      <c r="T167" s="337"/>
      <c r="AT167" s="332" t="s">
        <v>149</v>
      </c>
      <c r="AU167" s="332" t="s">
        <v>80</v>
      </c>
      <c r="AV167" s="330" t="s">
        <v>80</v>
      </c>
      <c r="AW167" s="330" t="s">
        <v>32</v>
      </c>
      <c r="AX167" s="330" t="s">
        <v>72</v>
      </c>
      <c r="AY167" s="332" t="s">
        <v>135</v>
      </c>
    </row>
    <row r="168" spans="2:51" s="330" customFormat="1" x14ac:dyDescent="0.2">
      <c r="B168" s="331"/>
      <c r="D168" s="299" t="s">
        <v>149</v>
      </c>
      <c r="E168" s="332" t="s">
        <v>1</v>
      </c>
      <c r="F168" s="333" t="s">
        <v>186</v>
      </c>
      <c r="H168" s="334">
        <v>163.01300000000001</v>
      </c>
      <c r="I168" s="142"/>
      <c r="L168" s="331"/>
      <c r="M168" s="335"/>
      <c r="N168" s="336"/>
      <c r="O168" s="336"/>
      <c r="P168" s="336"/>
      <c r="Q168" s="336"/>
      <c r="R168" s="336"/>
      <c r="S168" s="336"/>
      <c r="T168" s="337"/>
      <c r="AT168" s="332" t="s">
        <v>149</v>
      </c>
      <c r="AU168" s="332" t="s">
        <v>80</v>
      </c>
      <c r="AV168" s="330" t="s">
        <v>80</v>
      </c>
      <c r="AW168" s="330" t="s">
        <v>32</v>
      </c>
      <c r="AX168" s="330" t="s">
        <v>72</v>
      </c>
      <c r="AY168" s="332" t="s">
        <v>135</v>
      </c>
    </row>
    <row r="169" spans="2:51" s="330" customFormat="1" x14ac:dyDescent="0.2">
      <c r="B169" s="331"/>
      <c r="D169" s="299" t="s">
        <v>149</v>
      </c>
      <c r="E169" s="332" t="s">
        <v>1</v>
      </c>
      <c r="F169" s="333" t="s">
        <v>187</v>
      </c>
      <c r="H169" s="334">
        <v>299.39999999999998</v>
      </c>
      <c r="I169" s="142"/>
      <c r="L169" s="331"/>
      <c r="M169" s="335"/>
      <c r="N169" s="336"/>
      <c r="O169" s="336"/>
      <c r="P169" s="336"/>
      <c r="Q169" s="336"/>
      <c r="R169" s="336"/>
      <c r="S169" s="336"/>
      <c r="T169" s="337"/>
      <c r="AT169" s="332" t="s">
        <v>149</v>
      </c>
      <c r="AU169" s="332" t="s">
        <v>80</v>
      </c>
      <c r="AV169" s="330" t="s">
        <v>80</v>
      </c>
      <c r="AW169" s="330" t="s">
        <v>32</v>
      </c>
      <c r="AX169" s="330" t="s">
        <v>72</v>
      </c>
      <c r="AY169" s="332" t="s">
        <v>135</v>
      </c>
    </row>
    <row r="170" spans="2:51" s="323" customFormat="1" x14ac:dyDescent="0.2">
      <c r="B170" s="324"/>
      <c r="D170" s="299" t="s">
        <v>149</v>
      </c>
      <c r="E170" s="325" t="s">
        <v>1</v>
      </c>
      <c r="F170" s="326" t="s">
        <v>188</v>
      </c>
      <c r="H170" s="325" t="s">
        <v>1</v>
      </c>
      <c r="I170" s="134"/>
      <c r="L170" s="324"/>
      <c r="M170" s="327"/>
      <c r="N170" s="328"/>
      <c r="O170" s="328"/>
      <c r="P170" s="328"/>
      <c r="Q170" s="328"/>
      <c r="R170" s="328"/>
      <c r="S170" s="328"/>
      <c r="T170" s="329"/>
      <c r="AT170" s="325" t="s">
        <v>149</v>
      </c>
      <c r="AU170" s="325" t="s">
        <v>80</v>
      </c>
      <c r="AV170" s="323" t="s">
        <v>78</v>
      </c>
      <c r="AW170" s="323" t="s">
        <v>32</v>
      </c>
      <c r="AX170" s="323" t="s">
        <v>72</v>
      </c>
      <c r="AY170" s="325" t="s">
        <v>135</v>
      </c>
    </row>
    <row r="171" spans="2:51" s="330" customFormat="1" x14ac:dyDescent="0.2">
      <c r="B171" s="331"/>
      <c r="D171" s="299" t="s">
        <v>149</v>
      </c>
      <c r="E171" s="332" t="s">
        <v>1</v>
      </c>
      <c r="F171" s="333" t="s">
        <v>189</v>
      </c>
      <c r="H171" s="334">
        <v>450</v>
      </c>
      <c r="I171" s="142"/>
      <c r="L171" s="331"/>
      <c r="M171" s="335"/>
      <c r="N171" s="336"/>
      <c r="O171" s="336"/>
      <c r="P171" s="336"/>
      <c r="Q171" s="336"/>
      <c r="R171" s="336"/>
      <c r="S171" s="336"/>
      <c r="T171" s="337"/>
      <c r="AT171" s="332" t="s">
        <v>149</v>
      </c>
      <c r="AU171" s="332" t="s">
        <v>80</v>
      </c>
      <c r="AV171" s="330" t="s">
        <v>80</v>
      </c>
      <c r="AW171" s="330" t="s">
        <v>32</v>
      </c>
      <c r="AX171" s="330" t="s">
        <v>72</v>
      </c>
      <c r="AY171" s="332" t="s">
        <v>135</v>
      </c>
    </row>
    <row r="172" spans="2:51" s="330" customFormat="1" x14ac:dyDescent="0.2">
      <c r="B172" s="331"/>
      <c r="D172" s="299" t="s">
        <v>149</v>
      </c>
      <c r="E172" s="332" t="s">
        <v>1</v>
      </c>
      <c r="F172" s="333" t="s">
        <v>190</v>
      </c>
      <c r="H172" s="334">
        <v>30</v>
      </c>
      <c r="I172" s="142"/>
      <c r="L172" s="331"/>
      <c r="M172" s="335"/>
      <c r="N172" s="336"/>
      <c r="O172" s="336"/>
      <c r="P172" s="336"/>
      <c r="Q172" s="336"/>
      <c r="R172" s="336"/>
      <c r="S172" s="336"/>
      <c r="T172" s="337"/>
      <c r="AT172" s="332" t="s">
        <v>149</v>
      </c>
      <c r="AU172" s="332" t="s">
        <v>80</v>
      </c>
      <c r="AV172" s="330" t="s">
        <v>80</v>
      </c>
      <c r="AW172" s="330" t="s">
        <v>32</v>
      </c>
      <c r="AX172" s="330" t="s">
        <v>72</v>
      </c>
      <c r="AY172" s="332" t="s">
        <v>135</v>
      </c>
    </row>
    <row r="173" spans="2:51" s="323" customFormat="1" x14ac:dyDescent="0.2">
      <c r="B173" s="324"/>
      <c r="D173" s="299" t="s">
        <v>149</v>
      </c>
      <c r="E173" s="325" t="s">
        <v>1</v>
      </c>
      <c r="F173" s="326" t="s">
        <v>191</v>
      </c>
      <c r="H173" s="325" t="s">
        <v>1</v>
      </c>
      <c r="I173" s="134"/>
      <c r="L173" s="324"/>
      <c r="M173" s="327"/>
      <c r="N173" s="328"/>
      <c r="O173" s="328"/>
      <c r="P173" s="328"/>
      <c r="Q173" s="328"/>
      <c r="R173" s="328"/>
      <c r="S173" s="328"/>
      <c r="T173" s="329"/>
      <c r="AT173" s="325" t="s">
        <v>149</v>
      </c>
      <c r="AU173" s="325" t="s">
        <v>80</v>
      </c>
      <c r="AV173" s="323" t="s">
        <v>78</v>
      </c>
      <c r="AW173" s="323" t="s">
        <v>32</v>
      </c>
      <c r="AX173" s="323" t="s">
        <v>72</v>
      </c>
      <c r="AY173" s="325" t="s">
        <v>135</v>
      </c>
    </row>
    <row r="174" spans="2:51" s="330" customFormat="1" x14ac:dyDescent="0.2">
      <c r="B174" s="331"/>
      <c r="D174" s="299" t="s">
        <v>149</v>
      </c>
      <c r="E174" s="332" t="s">
        <v>1</v>
      </c>
      <c r="F174" s="333" t="s">
        <v>192</v>
      </c>
      <c r="H174" s="334">
        <v>9.4329999999999998</v>
      </c>
      <c r="I174" s="142"/>
      <c r="L174" s="331"/>
      <c r="M174" s="335"/>
      <c r="N174" s="336"/>
      <c r="O174" s="336"/>
      <c r="P174" s="336"/>
      <c r="Q174" s="336"/>
      <c r="R174" s="336"/>
      <c r="S174" s="336"/>
      <c r="T174" s="337"/>
      <c r="AT174" s="332" t="s">
        <v>149</v>
      </c>
      <c r="AU174" s="332" t="s">
        <v>80</v>
      </c>
      <c r="AV174" s="330" t="s">
        <v>80</v>
      </c>
      <c r="AW174" s="330" t="s">
        <v>32</v>
      </c>
      <c r="AX174" s="330" t="s">
        <v>72</v>
      </c>
      <c r="AY174" s="332" t="s">
        <v>135</v>
      </c>
    </row>
    <row r="175" spans="2:51" s="330" customFormat="1" x14ac:dyDescent="0.2">
      <c r="B175" s="331"/>
      <c r="D175" s="299" t="s">
        <v>149</v>
      </c>
      <c r="E175" s="332" t="s">
        <v>1</v>
      </c>
      <c r="F175" s="333" t="s">
        <v>193</v>
      </c>
      <c r="H175" s="334">
        <v>182.25899999999999</v>
      </c>
      <c r="I175" s="142"/>
      <c r="L175" s="331"/>
      <c r="M175" s="335"/>
      <c r="N175" s="336"/>
      <c r="O175" s="336"/>
      <c r="P175" s="336"/>
      <c r="Q175" s="336"/>
      <c r="R175" s="336"/>
      <c r="S175" s="336"/>
      <c r="T175" s="337"/>
      <c r="AT175" s="332" t="s">
        <v>149</v>
      </c>
      <c r="AU175" s="332" t="s">
        <v>80</v>
      </c>
      <c r="AV175" s="330" t="s">
        <v>80</v>
      </c>
      <c r="AW175" s="330" t="s">
        <v>32</v>
      </c>
      <c r="AX175" s="330" t="s">
        <v>72</v>
      </c>
      <c r="AY175" s="332" t="s">
        <v>135</v>
      </c>
    </row>
    <row r="176" spans="2:51" s="323" customFormat="1" x14ac:dyDescent="0.2">
      <c r="B176" s="324"/>
      <c r="D176" s="299" t="s">
        <v>149</v>
      </c>
      <c r="E176" s="325" t="s">
        <v>1</v>
      </c>
      <c r="F176" s="326" t="s">
        <v>194</v>
      </c>
      <c r="H176" s="325" t="s">
        <v>1</v>
      </c>
      <c r="I176" s="134"/>
      <c r="L176" s="324"/>
      <c r="M176" s="327"/>
      <c r="N176" s="328"/>
      <c r="O176" s="328"/>
      <c r="P176" s="328"/>
      <c r="Q176" s="328"/>
      <c r="R176" s="328"/>
      <c r="S176" s="328"/>
      <c r="T176" s="329"/>
      <c r="AT176" s="325" t="s">
        <v>149</v>
      </c>
      <c r="AU176" s="325" t="s">
        <v>80</v>
      </c>
      <c r="AV176" s="323" t="s">
        <v>78</v>
      </c>
      <c r="AW176" s="323" t="s">
        <v>32</v>
      </c>
      <c r="AX176" s="323" t="s">
        <v>72</v>
      </c>
      <c r="AY176" s="325" t="s">
        <v>135</v>
      </c>
    </row>
    <row r="177" spans="1:65" s="330" customFormat="1" x14ac:dyDescent="0.2">
      <c r="B177" s="331"/>
      <c r="D177" s="299" t="s">
        <v>149</v>
      </c>
      <c r="E177" s="332" t="s">
        <v>1</v>
      </c>
      <c r="F177" s="333" t="s">
        <v>195</v>
      </c>
      <c r="H177" s="334">
        <v>4.5380000000000003</v>
      </c>
      <c r="I177" s="142"/>
      <c r="L177" s="331"/>
      <c r="M177" s="335"/>
      <c r="N177" s="336"/>
      <c r="O177" s="336"/>
      <c r="P177" s="336"/>
      <c r="Q177" s="336"/>
      <c r="R177" s="336"/>
      <c r="S177" s="336"/>
      <c r="T177" s="337"/>
      <c r="AT177" s="332" t="s">
        <v>149</v>
      </c>
      <c r="AU177" s="332" t="s">
        <v>80</v>
      </c>
      <c r="AV177" s="330" t="s">
        <v>80</v>
      </c>
      <c r="AW177" s="330" t="s">
        <v>32</v>
      </c>
      <c r="AX177" s="330" t="s">
        <v>72</v>
      </c>
      <c r="AY177" s="332" t="s">
        <v>135</v>
      </c>
    </row>
    <row r="178" spans="1:65" s="323" customFormat="1" x14ac:dyDescent="0.2">
      <c r="B178" s="324"/>
      <c r="D178" s="299" t="s">
        <v>149</v>
      </c>
      <c r="E178" s="325" t="s">
        <v>1</v>
      </c>
      <c r="F178" s="326" t="s">
        <v>196</v>
      </c>
      <c r="H178" s="325" t="s">
        <v>1</v>
      </c>
      <c r="I178" s="134"/>
      <c r="L178" s="324"/>
      <c r="M178" s="327"/>
      <c r="N178" s="328"/>
      <c r="O178" s="328"/>
      <c r="P178" s="328"/>
      <c r="Q178" s="328"/>
      <c r="R178" s="328"/>
      <c r="S178" s="328"/>
      <c r="T178" s="329"/>
      <c r="AT178" s="325" t="s">
        <v>149</v>
      </c>
      <c r="AU178" s="325" t="s">
        <v>80</v>
      </c>
      <c r="AV178" s="323" t="s">
        <v>78</v>
      </c>
      <c r="AW178" s="323" t="s">
        <v>32</v>
      </c>
      <c r="AX178" s="323" t="s">
        <v>72</v>
      </c>
      <c r="AY178" s="325" t="s">
        <v>135</v>
      </c>
    </row>
    <row r="179" spans="1:65" s="330" customFormat="1" x14ac:dyDescent="0.2">
      <c r="B179" s="331"/>
      <c r="D179" s="299" t="s">
        <v>149</v>
      </c>
      <c r="E179" s="332" t="s">
        <v>1</v>
      </c>
      <c r="F179" s="333" t="s">
        <v>197</v>
      </c>
      <c r="H179" s="334">
        <v>42.24</v>
      </c>
      <c r="I179" s="142"/>
      <c r="L179" s="331"/>
      <c r="M179" s="335"/>
      <c r="N179" s="336"/>
      <c r="O179" s="336"/>
      <c r="P179" s="336"/>
      <c r="Q179" s="336"/>
      <c r="R179" s="336"/>
      <c r="S179" s="336"/>
      <c r="T179" s="337"/>
      <c r="AT179" s="332" t="s">
        <v>149</v>
      </c>
      <c r="AU179" s="332" t="s">
        <v>80</v>
      </c>
      <c r="AV179" s="330" t="s">
        <v>80</v>
      </c>
      <c r="AW179" s="330" t="s">
        <v>32</v>
      </c>
      <c r="AX179" s="330" t="s">
        <v>72</v>
      </c>
      <c r="AY179" s="332" t="s">
        <v>135</v>
      </c>
    </row>
    <row r="180" spans="1:65" s="323" customFormat="1" x14ac:dyDescent="0.2">
      <c r="B180" s="324"/>
      <c r="D180" s="299" t="s">
        <v>149</v>
      </c>
      <c r="E180" s="325" t="s">
        <v>1</v>
      </c>
      <c r="F180" s="326" t="s">
        <v>150</v>
      </c>
      <c r="H180" s="325" t="s">
        <v>1</v>
      </c>
      <c r="I180" s="134"/>
      <c r="L180" s="324"/>
      <c r="M180" s="327"/>
      <c r="N180" s="328"/>
      <c r="O180" s="328"/>
      <c r="P180" s="328"/>
      <c r="Q180" s="328"/>
      <c r="R180" s="328"/>
      <c r="S180" s="328"/>
      <c r="T180" s="329"/>
      <c r="AT180" s="325" t="s">
        <v>149</v>
      </c>
      <c r="AU180" s="325" t="s">
        <v>80</v>
      </c>
      <c r="AV180" s="323" t="s">
        <v>78</v>
      </c>
      <c r="AW180" s="323" t="s">
        <v>32</v>
      </c>
      <c r="AX180" s="323" t="s">
        <v>72</v>
      </c>
      <c r="AY180" s="325" t="s">
        <v>135</v>
      </c>
    </row>
    <row r="181" spans="1:65" s="330" customFormat="1" x14ac:dyDescent="0.2">
      <c r="B181" s="331"/>
      <c r="D181" s="299" t="s">
        <v>149</v>
      </c>
      <c r="E181" s="332" t="s">
        <v>1</v>
      </c>
      <c r="F181" s="333" t="s">
        <v>164</v>
      </c>
      <c r="H181" s="334">
        <v>-220</v>
      </c>
      <c r="I181" s="142"/>
      <c r="L181" s="331"/>
      <c r="M181" s="335"/>
      <c r="N181" s="336"/>
      <c r="O181" s="336"/>
      <c r="P181" s="336"/>
      <c r="Q181" s="336"/>
      <c r="R181" s="336"/>
      <c r="S181" s="336"/>
      <c r="T181" s="337"/>
      <c r="AT181" s="332" t="s">
        <v>149</v>
      </c>
      <c r="AU181" s="332" t="s">
        <v>80</v>
      </c>
      <c r="AV181" s="330" t="s">
        <v>80</v>
      </c>
      <c r="AW181" s="330" t="s">
        <v>32</v>
      </c>
      <c r="AX181" s="330" t="s">
        <v>72</v>
      </c>
      <c r="AY181" s="332" t="s">
        <v>135</v>
      </c>
    </row>
    <row r="182" spans="1:65" s="338" customFormat="1" x14ac:dyDescent="0.2">
      <c r="B182" s="339"/>
      <c r="D182" s="299" t="s">
        <v>149</v>
      </c>
      <c r="E182" s="340" t="s">
        <v>1</v>
      </c>
      <c r="F182" s="341" t="s">
        <v>165</v>
      </c>
      <c r="H182" s="342">
        <v>2700.1</v>
      </c>
      <c r="I182" s="150"/>
      <c r="L182" s="339"/>
      <c r="M182" s="343"/>
      <c r="N182" s="344"/>
      <c r="O182" s="344"/>
      <c r="P182" s="344"/>
      <c r="Q182" s="344"/>
      <c r="R182" s="344"/>
      <c r="S182" s="344"/>
      <c r="T182" s="345"/>
      <c r="AT182" s="340" t="s">
        <v>149</v>
      </c>
      <c r="AU182" s="340" t="s">
        <v>80</v>
      </c>
      <c r="AV182" s="338" t="s">
        <v>141</v>
      </c>
      <c r="AW182" s="338" t="s">
        <v>32</v>
      </c>
      <c r="AX182" s="338" t="s">
        <v>78</v>
      </c>
      <c r="AY182" s="340" t="s">
        <v>135</v>
      </c>
    </row>
    <row r="183" spans="1:65" s="205" customFormat="1" ht="24" customHeight="1" x14ac:dyDescent="0.2">
      <c r="A183" s="201"/>
      <c r="B183" s="202"/>
      <c r="C183" s="286" t="s">
        <v>198</v>
      </c>
      <c r="D183" s="286" t="s">
        <v>137</v>
      </c>
      <c r="E183" s="287" t="s">
        <v>199</v>
      </c>
      <c r="F183" s="288" t="s">
        <v>200</v>
      </c>
      <c r="G183" s="289" t="s">
        <v>140</v>
      </c>
      <c r="H183" s="290">
        <v>8280</v>
      </c>
      <c r="I183" s="119"/>
      <c r="J183" s="291">
        <f>ROUND(I183*H183,2)</f>
        <v>0</v>
      </c>
      <c r="K183" s="288" t="s">
        <v>155</v>
      </c>
      <c r="L183" s="202"/>
      <c r="M183" s="292" t="s">
        <v>1</v>
      </c>
      <c r="N183" s="293" t="s">
        <v>40</v>
      </c>
      <c r="O183" s="294"/>
      <c r="P183" s="295">
        <f>O183*H183</f>
        <v>0</v>
      </c>
      <c r="Q183" s="295">
        <v>0</v>
      </c>
      <c r="R183" s="295">
        <f>Q183*H183</f>
        <v>0</v>
      </c>
      <c r="S183" s="295">
        <v>0.22</v>
      </c>
      <c r="T183" s="296">
        <f>S183*H183</f>
        <v>1821.6</v>
      </c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R183" s="297" t="s">
        <v>141</v>
      </c>
      <c r="AT183" s="297" t="s">
        <v>137</v>
      </c>
      <c r="AU183" s="297" t="s">
        <v>80</v>
      </c>
      <c r="AY183" s="192" t="s">
        <v>135</v>
      </c>
      <c r="BE183" s="298">
        <f>IF(N183="základní",J183,0)</f>
        <v>0</v>
      </c>
      <c r="BF183" s="298">
        <f>IF(N183="snížená",J183,0)</f>
        <v>0</v>
      </c>
      <c r="BG183" s="298">
        <f>IF(N183="zákl. přenesená",J183,0)</f>
        <v>0</v>
      </c>
      <c r="BH183" s="298">
        <f>IF(N183="sníž. přenesená",J183,0)</f>
        <v>0</v>
      </c>
      <c r="BI183" s="298">
        <f>IF(N183="nulová",J183,0)</f>
        <v>0</v>
      </c>
      <c r="BJ183" s="192" t="s">
        <v>78</v>
      </c>
      <c r="BK183" s="298">
        <f>ROUND(I183*H183,2)</f>
        <v>0</v>
      </c>
      <c r="BL183" s="192" t="s">
        <v>141</v>
      </c>
      <c r="BM183" s="297" t="s">
        <v>201</v>
      </c>
    </row>
    <row r="184" spans="1:65" s="205" customFormat="1" ht="39" x14ac:dyDescent="0.2">
      <c r="A184" s="201"/>
      <c r="B184" s="202"/>
      <c r="C184" s="201"/>
      <c r="D184" s="299" t="s">
        <v>143</v>
      </c>
      <c r="E184" s="201"/>
      <c r="F184" s="300" t="s">
        <v>148</v>
      </c>
      <c r="G184" s="201"/>
      <c r="H184" s="201"/>
      <c r="I184" s="49"/>
      <c r="J184" s="201"/>
      <c r="K184" s="201"/>
      <c r="L184" s="202"/>
      <c r="M184" s="301"/>
      <c r="N184" s="302"/>
      <c r="O184" s="294"/>
      <c r="P184" s="294"/>
      <c r="Q184" s="294"/>
      <c r="R184" s="294"/>
      <c r="S184" s="294"/>
      <c r="T184" s="303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T184" s="192" t="s">
        <v>143</v>
      </c>
      <c r="AU184" s="192" t="s">
        <v>80</v>
      </c>
    </row>
    <row r="185" spans="1:65" s="205" customFormat="1" ht="24" customHeight="1" x14ac:dyDescent="0.2">
      <c r="A185" s="201"/>
      <c r="B185" s="202"/>
      <c r="C185" s="286" t="s">
        <v>202</v>
      </c>
      <c r="D185" s="286" t="s">
        <v>137</v>
      </c>
      <c r="E185" s="287" t="s">
        <v>203</v>
      </c>
      <c r="F185" s="288" t="s">
        <v>204</v>
      </c>
      <c r="G185" s="289" t="s">
        <v>140</v>
      </c>
      <c r="H185" s="290">
        <v>8280</v>
      </c>
      <c r="I185" s="119"/>
      <c r="J185" s="291">
        <f>ROUND(I185*H185,2)</f>
        <v>0</v>
      </c>
      <c r="K185" s="288" t="s">
        <v>155</v>
      </c>
      <c r="L185" s="202"/>
      <c r="M185" s="292" t="s">
        <v>1</v>
      </c>
      <c r="N185" s="293" t="s">
        <v>40</v>
      </c>
      <c r="O185" s="294"/>
      <c r="P185" s="295">
        <f>O185*H185</f>
        <v>0</v>
      </c>
      <c r="Q185" s="295">
        <v>6.9999999999999994E-5</v>
      </c>
      <c r="R185" s="295">
        <f>Q185*H185</f>
        <v>0.5796</v>
      </c>
      <c r="S185" s="295">
        <v>0.128</v>
      </c>
      <c r="T185" s="296">
        <f>S185*H185</f>
        <v>1059.8399999999999</v>
      </c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R185" s="297" t="s">
        <v>141</v>
      </c>
      <c r="AT185" s="297" t="s">
        <v>137</v>
      </c>
      <c r="AU185" s="297" t="s">
        <v>80</v>
      </c>
      <c r="AY185" s="192" t="s">
        <v>135</v>
      </c>
      <c r="BE185" s="298">
        <f>IF(N185="základní",J185,0)</f>
        <v>0</v>
      </c>
      <c r="BF185" s="298">
        <f>IF(N185="snížená",J185,0)</f>
        <v>0</v>
      </c>
      <c r="BG185" s="298">
        <f>IF(N185="zákl. přenesená",J185,0)</f>
        <v>0</v>
      </c>
      <c r="BH185" s="298">
        <f>IF(N185="sníž. přenesená",J185,0)</f>
        <v>0</v>
      </c>
      <c r="BI185" s="298">
        <f>IF(N185="nulová",J185,0)</f>
        <v>0</v>
      </c>
      <c r="BJ185" s="192" t="s">
        <v>78</v>
      </c>
      <c r="BK185" s="298">
        <f>ROUND(I185*H185,2)</f>
        <v>0</v>
      </c>
      <c r="BL185" s="192" t="s">
        <v>141</v>
      </c>
      <c r="BM185" s="297" t="s">
        <v>205</v>
      </c>
    </row>
    <row r="186" spans="1:65" s="205" customFormat="1" ht="29.25" x14ac:dyDescent="0.2">
      <c r="A186" s="201"/>
      <c r="B186" s="202"/>
      <c r="C186" s="201"/>
      <c r="D186" s="299" t="s">
        <v>143</v>
      </c>
      <c r="E186" s="201"/>
      <c r="F186" s="300" t="s">
        <v>206</v>
      </c>
      <c r="G186" s="201"/>
      <c r="H186" s="201"/>
      <c r="I186" s="49"/>
      <c r="J186" s="201"/>
      <c r="K186" s="201"/>
      <c r="L186" s="202"/>
      <c r="M186" s="301"/>
      <c r="N186" s="302"/>
      <c r="O186" s="294"/>
      <c r="P186" s="294"/>
      <c r="Q186" s="294"/>
      <c r="R186" s="294"/>
      <c r="S186" s="294"/>
      <c r="T186" s="303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T186" s="192" t="s">
        <v>143</v>
      </c>
      <c r="AU186" s="192" t="s">
        <v>80</v>
      </c>
    </row>
    <row r="187" spans="1:65" s="205" customFormat="1" ht="19.5" x14ac:dyDescent="0.2">
      <c r="A187" s="201"/>
      <c r="B187" s="202"/>
      <c r="C187" s="201"/>
      <c r="D187" s="299" t="s">
        <v>171</v>
      </c>
      <c r="E187" s="201"/>
      <c r="F187" s="322" t="s">
        <v>172</v>
      </c>
      <c r="G187" s="201"/>
      <c r="H187" s="201"/>
      <c r="I187" s="49"/>
      <c r="J187" s="201"/>
      <c r="K187" s="201"/>
      <c r="L187" s="202"/>
      <c r="M187" s="301"/>
      <c r="N187" s="302"/>
      <c r="O187" s="294"/>
      <c r="P187" s="294"/>
      <c r="Q187" s="294"/>
      <c r="R187" s="294"/>
      <c r="S187" s="294"/>
      <c r="T187" s="303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T187" s="192" t="s">
        <v>171</v>
      </c>
      <c r="AU187" s="192" t="s">
        <v>80</v>
      </c>
    </row>
    <row r="188" spans="1:65" s="323" customFormat="1" x14ac:dyDescent="0.2">
      <c r="B188" s="324"/>
      <c r="D188" s="299" t="s">
        <v>149</v>
      </c>
      <c r="E188" s="325" t="s">
        <v>1</v>
      </c>
      <c r="F188" s="326" t="s">
        <v>162</v>
      </c>
      <c r="H188" s="325" t="s">
        <v>1</v>
      </c>
      <c r="I188" s="134"/>
      <c r="L188" s="324"/>
      <c r="M188" s="327"/>
      <c r="N188" s="328"/>
      <c r="O188" s="328"/>
      <c r="P188" s="328"/>
      <c r="Q188" s="328"/>
      <c r="R188" s="328"/>
      <c r="S188" s="328"/>
      <c r="T188" s="329"/>
      <c r="AT188" s="325" t="s">
        <v>149</v>
      </c>
      <c r="AU188" s="325" t="s">
        <v>80</v>
      </c>
      <c r="AV188" s="323" t="s">
        <v>78</v>
      </c>
      <c r="AW188" s="323" t="s">
        <v>32</v>
      </c>
      <c r="AX188" s="323" t="s">
        <v>72</v>
      </c>
      <c r="AY188" s="325" t="s">
        <v>135</v>
      </c>
    </row>
    <row r="189" spans="1:65" s="330" customFormat="1" x14ac:dyDescent="0.2">
      <c r="B189" s="331"/>
      <c r="D189" s="299" t="s">
        <v>149</v>
      </c>
      <c r="E189" s="332" t="s">
        <v>1</v>
      </c>
      <c r="F189" s="333" t="s">
        <v>163</v>
      </c>
      <c r="H189" s="334">
        <v>3850</v>
      </c>
      <c r="I189" s="142"/>
      <c r="L189" s="331"/>
      <c r="M189" s="335"/>
      <c r="N189" s="336"/>
      <c r="O189" s="336"/>
      <c r="P189" s="336"/>
      <c r="Q189" s="336"/>
      <c r="R189" s="336"/>
      <c r="S189" s="336"/>
      <c r="T189" s="337"/>
      <c r="AT189" s="332" t="s">
        <v>149</v>
      </c>
      <c r="AU189" s="332" t="s">
        <v>80</v>
      </c>
      <c r="AV189" s="330" t="s">
        <v>80</v>
      </c>
      <c r="AW189" s="330" t="s">
        <v>32</v>
      </c>
      <c r="AX189" s="330" t="s">
        <v>72</v>
      </c>
      <c r="AY189" s="332" t="s">
        <v>135</v>
      </c>
    </row>
    <row r="190" spans="1:65" s="323" customFormat="1" x14ac:dyDescent="0.2">
      <c r="B190" s="324"/>
      <c r="D190" s="299" t="s">
        <v>149</v>
      </c>
      <c r="E190" s="325" t="s">
        <v>1</v>
      </c>
      <c r="F190" s="326" t="s">
        <v>207</v>
      </c>
      <c r="H190" s="325" t="s">
        <v>1</v>
      </c>
      <c r="I190" s="134"/>
      <c r="L190" s="324"/>
      <c r="M190" s="327"/>
      <c r="N190" s="328"/>
      <c r="O190" s="328"/>
      <c r="P190" s="328"/>
      <c r="Q190" s="328"/>
      <c r="R190" s="328"/>
      <c r="S190" s="328"/>
      <c r="T190" s="329"/>
      <c r="AT190" s="325" t="s">
        <v>149</v>
      </c>
      <c r="AU190" s="325" t="s">
        <v>80</v>
      </c>
      <c r="AV190" s="323" t="s">
        <v>78</v>
      </c>
      <c r="AW190" s="323" t="s">
        <v>32</v>
      </c>
      <c r="AX190" s="323" t="s">
        <v>72</v>
      </c>
      <c r="AY190" s="325" t="s">
        <v>135</v>
      </c>
    </row>
    <row r="191" spans="1:65" s="330" customFormat="1" x14ac:dyDescent="0.2">
      <c r="B191" s="331"/>
      <c r="D191" s="299" t="s">
        <v>149</v>
      </c>
      <c r="E191" s="332" t="s">
        <v>1</v>
      </c>
      <c r="F191" s="333" t="s">
        <v>208</v>
      </c>
      <c r="H191" s="334">
        <v>4650</v>
      </c>
      <c r="I191" s="142"/>
      <c r="L191" s="331"/>
      <c r="M191" s="335"/>
      <c r="N191" s="336"/>
      <c r="O191" s="336"/>
      <c r="P191" s="336"/>
      <c r="Q191" s="336"/>
      <c r="R191" s="336"/>
      <c r="S191" s="336"/>
      <c r="T191" s="337"/>
      <c r="AT191" s="332" t="s">
        <v>149</v>
      </c>
      <c r="AU191" s="332" t="s">
        <v>80</v>
      </c>
      <c r="AV191" s="330" t="s">
        <v>80</v>
      </c>
      <c r="AW191" s="330" t="s">
        <v>32</v>
      </c>
      <c r="AX191" s="330" t="s">
        <v>72</v>
      </c>
      <c r="AY191" s="332" t="s">
        <v>135</v>
      </c>
    </row>
    <row r="192" spans="1:65" s="323" customFormat="1" x14ac:dyDescent="0.2">
      <c r="B192" s="324"/>
      <c r="D192" s="299" t="s">
        <v>149</v>
      </c>
      <c r="E192" s="325" t="s">
        <v>1</v>
      </c>
      <c r="F192" s="326" t="s">
        <v>150</v>
      </c>
      <c r="H192" s="325" t="s">
        <v>1</v>
      </c>
      <c r="I192" s="134"/>
      <c r="L192" s="324"/>
      <c r="M192" s="327"/>
      <c r="N192" s="328"/>
      <c r="O192" s="328"/>
      <c r="P192" s="328"/>
      <c r="Q192" s="328"/>
      <c r="R192" s="328"/>
      <c r="S192" s="328"/>
      <c r="T192" s="329"/>
      <c r="AT192" s="325" t="s">
        <v>149</v>
      </c>
      <c r="AU192" s="325" t="s">
        <v>80</v>
      </c>
      <c r="AV192" s="323" t="s">
        <v>78</v>
      </c>
      <c r="AW192" s="323" t="s">
        <v>32</v>
      </c>
      <c r="AX192" s="323" t="s">
        <v>72</v>
      </c>
      <c r="AY192" s="325" t="s">
        <v>135</v>
      </c>
    </row>
    <row r="193" spans="1:65" s="330" customFormat="1" x14ac:dyDescent="0.2">
      <c r="B193" s="331"/>
      <c r="D193" s="299" t="s">
        <v>149</v>
      </c>
      <c r="E193" s="332" t="s">
        <v>1</v>
      </c>
      <c r="F193" s="333" t="s">
        <v>164</v>
      </c>
      <c r="H193" s="334">
        <v>-220</v>
      </c>
      <c r="I193" s="142"/>
      <c r="L193" s="331"/>
      <c r="M193" s="335"/>
      <c r="N193" s="336"/>
      <c r="O193" s="336"/>
      <c r="P193" s="336"/>
      <c r="Q193" s="336"/>
      <c r="R193" s="336"/>
      <c r="S193" s="336"/>
      <c r="T193" s="337"/>
      <c r="AT193" s="332" t="s">
        <v>149</v>
      </c>
      <c r="AU193" s="332" t="s">
        <v>80</v>
      </c>
      <c r="AV193" s="330" t="s">
        <v>80</v>
      </c>
      <c r="AW193" s="330" t="s">
        <v>32</v>
      </c>
      <c r="AX193" s="330" t="s">
        <v>72</v>
      </c>
      <c r="AY193" s="332" t="s">
        <v>135</v>
      </c>
    </row>
    <row r="194" spans="1:65" s="338" customFormat="1" x14ac:dyDescent="0.2">
      <c r="B194" s="339"/>
      <c r="D194" s="299" t="s">
        <v>149</v>
      </c>
      <c r="E194" s="340" t="s">
        <v>1</v>
      </c>
      <c r="F194" s="341" t="s">
        <v>165</v>
      </c>
      <c r="H194" s="342">
        <v>8280</v>
      </c>
      <c r="I194" s="150"/>
      <c r="L194" s="339"/>
      <c r="M194" s="343"/>
      <c r="N194" s="344"/>
      <c r="O194" s="344"/>
      <c r="P194" s="344"/>
      <c r="Q194" s="344"/>
      <c r="R194" s="344"/>
      <c r="S194" s="344"/>
      <c r="T194" s="345"/>
      <c r="AT194" s="340" t="s">
        <v>149</v>
      </c>
      <c r="AU194" s="340" t="s">
        <v>80</v>
      </c>
      <c r="AV194" s="338" t="s">
        <v>141</v>
      </c>
      <c r="AW194" s="338" t="s">
        <v>32</v>
      </c>
      <c r="AX194" s="338" t="s">
        <v>78</v>
      </c>
      <c r="AY194" s="340" t="s">
        <v>135</v>
      </c>
    </row>
    <row r="195" spans="1:65" s="205" customFormat="1" ht="24" customHeight="1" x14ac:dyDescent="0.2">
      <c r="A195" s="201"/>
      <c r="B195" s="202"/>
      <c r="C195" s="286" t="s">
        <v>209</v>
      </c>
      <c r="D195" s="286" t="s">
        <v>137</v>
      </c>
      <c r="E195" s="287" t="s">
        <v>210</v>
      </c>
      <c r="F195" s="288" t="s">
        <v>211</v>
      </c>
      <c r="G195" s="289" t="s">
        <v>212</v>
      </c>
      <c r="H195" s="290">
        <v>14</v>
      </c>
      <c r="I195" s="119"/>
      <c r="J195" s="291">
        <f>ROUND(I195*H195,2)</f>
        <v>0</v>
      </c>
      <c r="K195" s="288" t="s">
        <v>1</v>
      </c>
      <c r="L195" s="202"/>
      <c r="M195" s="292" t="s">
        <v>1</v>
      </c>
      <c r="N195" s="293" t="s">
        <v>40</v>
      </c>
      <c r="O195" s="294"/>
      <c r="P195" s="295">
        <f>O195*H195</f>
        <v>0</v>
      </c>
      <c r="Q195" s="295">
        <v>0</v>
      </c>
      <c r="R195" s="295">
        <f>Q195*H195</f>
        <v>0</v>
      </c>
      <c r="S195" s="295">
        <v>0</v>
      </c>
      <c r="T195" s="296">
        <f>S195*H195</f>
        <v>0</v>
      </c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R195" s="297" t="s">
        <v>141</v>
      </c>
      <c r="AT195" s="297" t="s">
        <v>137</v>
      </c>
      <c r="AU195" s="297" t="s">
        <v>80</v>
      </c>
      <c r="AY195" s="192" t="s">
        <v>135</v>
      </c>
      <c r="BE195" s="298">
        <f>IF(N195="základní",J195,0)</f>
        <v>0</v>
      </c>
      <c r="BF195" s="298">
        <f>IF(N195="snížená",J195,0)</f>
        <v>0</v>
      </c>
      <c r="BG195" s="298">
        <f>IF(N195="zákl. přenesená",J195,0)</f>
        <v>0</v>
      </c>
      <c r="BH195" s="298">
        <f>IF(N195="sníž. přenesená",J195,0)</f>
        <v>0</v>
      </c>
      <c r="BI195" s="298">
        <f>IF(N195="nulová",J195,0)</f>
        <v>0</v>
      </c>
      <c r="BJ195" s="192" t="s">
        <v>78</v>
      </c>
      <c r="BK195" s="298">
        <f>ROUND(I195*H195,2)</f>
        <v>0</v>
      </c>
      <c r="BL195" s="192" t="s">
        <v>141</v>
      </c>
      <c r="BM195" s="297" t="s">
        <v>213</v>
      </c>
    </row>
    <row r="196" spans="1:65" s="205" customFormat="1" ht="19.5" x14ac:dyDescent="0.2">
      <c r="A196" s="201"/>
      <c r="B196" s="202"/>
      <c r="C196" s="201"/>
      <c r="D196" s="299" t="s">
        <v>143</v>
      </c>
      <c r="E196" s="201"/>
      <c r="F196" s="300" t="s">
        <v>211</v>
      </c>
      <c r="G196" s="201"/>
      <c r="H196" s="201"/>
      <c r="I196" s="49"/>
      <c r="J196" s="201"/>
      <c r="K196" s="201"/>
      <c r="L196" s="202"/>
      <c r="M196" s="301"/>
      <c r="N196" s="302"/>
      <c r="O196" s="294"/>
      <c r="P196" s="294"/>
      <c r="Q196" s="294"/>
      <c r="R196" s="294"/>
      <c r="S196" s="294"/>
      <c r="T196" s="303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T196" s="192" t="s">
        <v>143</v>
      </c>
      <c r="AU196" s="192" t="s">
        <v>80</v>
      </c>
    </row>
    <row r="197" spans="1:65" s="205" customFormat="1" ht="19.5" x14ac:dyDescent="0.2">
      <c r="A197" s="201"/>
      <c r="B197" s="202"/>
      <c r="C197" s="201"/>
      <c r="D197" s="299" t="s">
        <v>171</v>
      </c>
      <c r="E197" s="201"/>
      <c r="F197" s="322" t="s">
        <v>172</v>
      </c>
      <c r="G197" s="201"/>
      <c r="H197" s="201"/>
      <c r="I197" s="49"/>
      <c r="J197" s="201"/>
      <c r="K197" s="201"/>
      <c r="L197" s="202"/>
      <c r="M197" s="301"/>
      <c r="N197" s="302"/>
      <c r="O197" s="294"/>
      <c r="P197" s="294"/>
      <c r="Q197" s="294"/>
      <c r="R197" s="294"/>
      <c r="S197" s="294"/>
      <c r="T197" s="303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T197" s="192" t="s">
        <v>171</v>
      </c>
      <c r="AU197" s="192" t="s">
        <v>80</v>
      </c>
    </row>
    <row r="198" spans="1:65" s="323" customFormat="1" x14ac:dyDescent="0.2">
      <c r="B198" s="324"/>
      <c r="D198" s="299" t="s">
        <v>149</v>
      </c>
      <c r="E198" s="325" t="s">
        <v>1</v>
      </c>
      <c r="F198" s="326" t="s">
        <v>214</v>
      </c>
      <c r="H198" s="325" t="s">
        <v>1</v>
      </c>
      <c r="I198" s="134"/>
      <c r="L198" s="324"/>
      <c r="M198" s="327"/>
      <c r="N198" s="328"/>
      <c r="O198" s="328"/>
      <c r="P198" s="328"/>
      <c r="Q198" s="328"/>
      <c r="R198" s="328"/>
      <c r="S198" s="328"/>
      <c r="T198" s="329"/>
      <c r="AT198" s="325" t="s">
        <v>149</v>
      </c>
      <c r="AU198" s="325" t="s">
        <v>80</v>
      </c>
      <c r="AV198" s="323" t="s">
        <v>78</v>
      </c>
      <c r="AW198" s="323" t="s">
        <v>32</v>
      </c>
      <c r="AX198" s="323" t="s">
        <v>72</v>
      </c>
      <c r="AY198" s="325" t="s">
        <v>135</v>
      </c>
    </row>
    <row r="199" spans="1:65" s="330" customFormat="1" x14ac:dyDescent="0.2">
      <c r="B199" s="331"/>
      <c r="D199" s="299" t="s">
        <v>149</v>
      </c>
      <c r="E199" s="332" t="s">
        <v>1</v>
      </c>
      <c r="F199" s="333" t="s">
        <v>215</v>
      </c>
      <c r="H199" s="334">
        <v>14</v>
      </c>
      <c r="I199" s="142"/>
      <c r="L199" s="331"/>
      <c r="M199" s="335"/>
      <c r="N199" s="336"/>
      <c r="O199" s="336"/>
      <c r="P199" s="336"/>
      <c r="Q199" s="336"/>
      <c r="R199" s="336"/>
      <c r="S199" s="336"/>
      <c r="T199" s="337"/>
      <c r="AT199" s="332" t="s">
        <v>149</v>
      </c>
      <c r="AU199" s="332" t="s">
        <v>80</v>
      </c>
      <c r="AV199" s="330" t="s">
        <v>80</v>
      </c>
      <c r="AW199" s="330" t="s">
        <v>32</v>
      </c>
      <c r="AX199" s="330" t="s">
        <v>78</v>
      </c>
      <c r="AY199" s="332" t="s">
        <v>135</v>
      </c>
    </row>
    <row r="200" spans="1:65" s="205" customFormat="1" ht="24" customHeight="1" x14ac:dyDescent="0.2">
      <c r="A200" s="201"/>
      <c r="B200" s="202"/>
      <c r="C200" s="286" t="s">
        <v>216</v>
      </c>
      <c r="D200" s="286" t="s">
        <v>137</v>
      </c>
      <c r="E200" s="287" t="s">
        <v>217</v>
      </c>
      <c r="F200" s="288" t="s">
        <v>218</v>
      </c>
      <c r="G200" s="289" t="s">
        <v>219</v>
      </c>
      <c r="H200" s="290">
        <v>1080</v>
      </c>
      <c r="I200" s="119"/>
      <c r="J200" s="291">
        <f>ROUND(I200*H200,2)</f>
        <v>0</v>
      </c>
      <c r="K200" s="288" t="s">
        <v>155</v>
      </c>
      <c r="L200" s="202"/>
      <c r="M200" s="292" t="s">
        <v>1</v>
      </c>
      <c r="N200" s="293" t="s">
        <v>40</v>
      </c>
      <c r="O200" s="294"/>
      <c r="P200" s="295">
        <f>O200*H200</f>
        <v>0</v>
      </c>
      <c r="Q200" s="295">
        <v>0</v>
      </c>
      <c r="R200" s="295">
        <f>Q200*H200</f>
        <v>0</v>
      </c>
      <c r="S200" s="295">
        <v>0</v>
      </c>
      <c r="T200" s="296">
        <f>S200*H200</f>
        <v>0</v>
      </c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R200" s="297" t="s">
        <v>141</v>
      </c>
      <c r="AT200" s="297" t="s">
        <v>137</v>
      </c>
      <c r="AU200" s="297" t="s">
        <v>80</v>
      </c>
      <c r="AY200" s="192" t="s">
        <v>135</v>
      </c>
      <c r="BE200" s="298">
        <f>IF(N200="základní",J200,0)</f>
        <v>0</v>
      </c>
      <c r="BF200" s="298">
        <f>IF(N200="snížená",J200,0)</f>
        <v>0</v>
      </c>
      <c r="BG200" s="298">
        <f>IF(N200="zákl. přenesená",J200,0)</f>
        <v>0</v>
      </c>
      <c r="BH200" s="298">
        <f>IF(N200="sníž. přenesená",J200,0)</f>
        <v>0</v>
      </c>
      <c r="BI200" s="298">
        <f>IF(N200="nulová",J200,0)</f>
        <v>0</v>
      </c>
      <c r="BJ200" s="192" t="s">
        <v>78</v>
      </c>
      <c r="BK200" s="298">
        <f>ROUND(I200*H200,2)</f>
        <v>0</v>
      </c>
      <c r="BL200" s="192" t="s">
        <v>141</v>
      </c>
      <c r="BM200" s="297" t="s">
        <v>220</v>
      </c>
    </row>
    <row r="201" spans="1:65" s="205" customFormat="1" ht="19.5" x14ac:dyDescent="0.2">
      <c r="A201" s="201"/>
      <c r="B201" s="202"/>
      <c r="C201" s="201"/>
      <c r="D201" s="299" t="s">
        <v>143</v>
      </c>
      <c r="E201" s="201"/>
      <c r="F201" s="300" t="s">
        <v>221</v>
      </c>
      <c r="G201" s="201"/>
      <c r="H201" s="201"/>
      <c r="I201" s="49"/>
      <c r="J201" s="201"/>
      <c r="K201" s="201"/>
      <c r="L201" s="202"/>
      <c r="M201" s="301"/>
      <c r="N201" s="302"/>
      <c r="O201" s="294"/>
      <c r="P201" s="294"/>
      <c r="Q201" s="294"/>
      <c r="R201" s="294"/>
      <c r="S201" s="294"/>
      <c r="T201" s="303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T201" s="192" t="s">
        <v>143</v>
      </c>
      <c r="AU201" s="192" t="s">
        <v>80</v>
      </c>
    </row>
    <row r="202" spans="1:65" s="205" customFormat="1" ht="19.5" x14ac:dyDescent="0.2">
      <c r="A202" s="201"/>
      <c r="B202" s="202"/>
      <c r="C202" s="201"/>
      <c r="D202" s="299" t="s">
        <v>171</v>
      </c>
      <c r="E202" s="201"/>
      <c r="F202" s="322" t="s">
        <v>172</v>
      </c>
      <c r="G202" s="201"/>
      <c r="H202" s="201"/>
      <c r="I202" s="49"/>
      <c r="J202" s="201"/>
      <c r="K202" s="201"/>
      <c r="L202" s="202"/>
      <c r="M202" s="301"/>
      <c r="N202" s="302"/>
      <c r="O202" s="294"/>
      <c r="P202" s="294"/>
      <c r="Q202" s="294"/>
      <c r="R202" s="294"/>
      <c r="S202" s="294"/>
      <c r="T202" s="303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T202" s="192" t="s">
        <v>171</v>
      </c>
      <c r="AU202" s="192" t="s">
        <v>80</v>
      </c>
    </row>
    <row r="203" spans="1:65" s="323" customFormat="1" x14ac:dyDescent="0.2">
      <c r="B203" s="324"/>
      <c r="D203" s="299" t="s">
        <v>149</v>
      </c>
      <c r="E203" s="325" t="s">
        <v>1</v>
      </c>
      <c r="F203" s="326" t="s">
        <v>222</v>
      </c>
      <c r="H203" s="325" t="s">
        <v>1</v>
      </c>
      <c r="I203" s="134"/>
      <c r="L203" s="324"/>
      <c r="M203" s="327"/>
      <c r="N203" s="328"/>
      <c r="O203" s="328"/>
      <c r="P203" s="328"/>
      <c r="Q203" s="328"/>
      <c r="R203" s="328"/>
      <c r="S203" s="328"/>
      <c r="T203" s="329"/>
      <c r="AT203" s="325" t="s">
        <v>149</v>
      </c>
      <c r="AU203" s="325" t="s">
        <v>80</v>
      </c>
      <c r="AV203" s="323" t="s">
        <v>78</v>
      </c>
      <c r="AW203" s="323" t="s">
        <v>32</v>
      </c>
      <c r="AX203" s="323" t="s">
        <v>72</v>
      </c>
      <c r="AY203" s="325" t="s">
        <v>135</v>
      </c>
    </row>
    <row r="204" spans="1:65" s="330" customFormat="1" x14ac:dyDescent="0.2">
      <c r="B204" s="331"/>
      <c r="D204" s="299" t="s">
        <v>149</v>
      </c>
      <c r="E204" s="332" t="s">
        <v>1</v>
      </c>
      <c r="F204" s="333" t="s">
        <v>223</v>
      </c>
      <c r="H204" s="334">
        <v>1080</v>
      </c>
      <c r="I204" s="142"/>
      <c r="L204" s="331"/>
      <c r="M204" s="335"/>
      <c r="N204" s="336"/>
      <c r="O204" s="336"/>
      <c r="P204" s="336"/>
      <c r="Q204" s="336"/>
      <c r="R204" s="336"/>
      <c r="S204" s="336"/>
      <c r="T204" s="337"/>
      <c r="AT204" s="332" t="s">
        <v>149</v>
      </c>
      <c r="AU204" s="332" t="s">
        <v>80</v>
      </c>
      <c r="AV204" s="330" t="s">
        <v>80</v>
      </c>
      <c r="AW204" s="330" t="s">
        <v>32</v>
      </c>
      <c r="AX204" s="330" t="s">
        <v>78</v>
      </c>
      <c r="AY204" s="332" t="s">
        <v>135</v>
      </c>
    </row>
    <row r="205" spans="1:65" s="205" customFormat="1" ht="24" customHeight="1" x14ac:dyDescent="0.2">
      <c r="A205" s="201"/>
      <c r="B205" s="202"/>
      <c r="C205" s="286" t="s">
        <v>224</v>
      </c>
      <c r="D205" s="286" t="s">
        <v>137</v>
      </c>
      <c r="E205" s="287" t="s">
        <v>225</v>
      </c>
      <c r="F205" s="288" t="s">
        <v>226</v>
      </c>
      <c r="G205" s="289" t="s">
        <v>227</v>
      </c>
      <c r="H205" s="290">
        <v>90</v>
      </c>
      <c r="I205" s="119"/>
      <c r="J205" s="291">
        <f>ROUND(I205*H205,2)</f>
        <v>0</v>
      </c>
      <c r="K205" s="288" t="s">
        <v>155</v>
      </c>
      <c r="L205" s="202"/>
      <c r="M205" s="292" t="s">
        <v>1</v>
      </c>
      <c r="N205" s="293" t="s">
        <v>40</v>
      </c>
      <c r="O205" s="294"/>
      <c r="P205" s="295">
        <f>O205*H205</f>
        <v>0</v>
      </c>
      <c r="Q205" s="295">
        <v>0</v>
      </c>
      <c r="R205" s="295">
        <f>Q205*H205</f>
        <v>0</v>
      </c>
      <c r="S205" s="295">
        <v>0</v>
      </c>
      <c r="T205" s="296">
        <f>S205*H205</f>
        <v>0</v>
      </c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R205" s="297" t="s">
        <v>141</v>
      </c>
      <c r="AT205" s="297" t="s">
        <v>137</v>
      </c>
      <c r="AU205" s="297" t="s">
        <v>80</v>
      </c>
      <c r="AY205" s="192" t="s">
        <v>135</v>
      </c>
      <c r="BE205" s="298">
        <f>IF(N205="základní",J205,0)</f>
        <v>0</v>
      </c>
      <c r="BF205" s="298">
        <f>IF(N205="snížená",J205,0)</f>
        <v>0</v>
      </c>
      <c r="BG205" s="298">
        <f>IF(N205="zákl. přenesená",J205,0)</f>
        <v>0</v>
      </c>
      <c r="BH205" s="298">
        <f>IF(N205="sníž. přenesená",J205,0)</f>
        <v>0</v>
      </c>
      <c r="BI205" s="298">
        <f>IF(N205="nulová",J205,0)</f>
        <v>0</v>
      </c>
      <c r="BJ205" s="192" t="s">
        <v>78</v>
      </c>
      <c r="BK205" s="298">
        <f>ROUND(I205*H205,2)</f>
        <v>0</v>
      </c>
      <c r="BL205" s="192" t="s">
        <v>141</v>
      </c>
      <c r="BM205" s="297" t="s">
        <v>228</v>
      </c>
    </row>
    <row r="206" spans="1:65" s="205" customFormat="1" ht="19.5" x14ac:dyDescent="0.2">
      <c r="A206" s="201"/>
      <c r="B206" s="202"/>
      <c r="C206" s="201"/>
      <c r="D206" s="299" t="s">
        <v>143</v>
      </c>
      <c r="E206" s="201"/>
      <c r="F206" s="300" t="s">
        <v>229</v>
      </c>
      <c r="G206" s="201"/>
      <c r="H206" s="201"/>
      <c r="I206" s="49"/>
      <c r="J206" s="201"/>
      <c r="K206" s="201"/>
      <c r="L206" s="202"/>
      <c r="M206" s="301"/>
      <c r="N206" s="302"/>
      <c r="O206" s="294"/>
      <c r="P206" s="294"/>
      <c r="Q206" s="294"/>
      <c r="R206" s="294"/>
      <c r="S206" s="294"/>
      <c r="T206" s="303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T206" s="192" t="s">
        <v>143</v>
      </c>
      <c r="AU206" s="192" t="s">
        <v>80</v>
      </c>
    </row>
    <row r="207" spans="1:65" s="330" customFormat="1" x14ac:dyDescent="0.2">
      <c r="B207" s="331"/>
      <c r="D207" s="299" t="s">
        <v>149</v>
      </c>
      <c r="E207" s="332" t="s">
        <v>1</v>
      </c>
      <c r="F207" s="333" t="s">
        <v>230</v>
      </c>
      <c r="H207" s="334">
        <v>90</v>
      </c>
      <c r="I207" s="142"/>
      <c r="L207" s="331"/>
      <c r="M207" s="335"/>
      <c r="N207" s="336"/>
      <c r="O207" s="336"/>
      <c r="P207" s="336"/>
      <c r="Q207" s="336"/>
      <c r="R207" s="336"/>
      <c r="S207" s="336"/>
      <c r="T207" s="337"/>
      <c r="AT207" s="332" t="s">
        <v>149</v>
      </c>
      <c r="AU207" s="332" t="s">
        <v>80</v>
      </c>
      <c r="AV207" s="330" t="s">
        <v>80</v>
      </c>
      <c r="AW207" s="330" t="s">
        <v>32</v>
      </c>
      <c r="AX207" s="330" t="s">
        <v>78</v>
      </c>
      <c r="AY207" s="332" t="s">
        <v>135</v>
      </c>
    </row>
    <row r="208" spans="1:65" s="205" customFormat="1" ht="24" customHeight="1" x14ac:dyDescent="0.2">
      <c r="A208" s="201"/>
      <c r="B208" s="202"/>
      <c r="C208" s="286" t="s">
        <v>231</v>
      </c>
      <c r="D208" s="286" t="s">
        <v>137</v>
      </c>
      <c r="E208" s="287" t="s">
        <v>232</v>
      </c>
      <c r="F208" s="288" t="s">
        <v>233</v>
      </c>
      <c r="G208" s="289" t="s">
        <v>234</v>
      </c>
      <c r="H208" s="290">
        <v>166.19499999999999</v>
      </c>
      <c r="I208" s="119"/>
      <c r="J208" s="291">
        <f>ROUND(I208*H208,2)</f>
        <v>0</v>
      </c>
      <c r="K208" s="288" t="s">
        <v>155</v>
      </c>
      <c r="L208" s="202"/>
      <c r="M208" s="292" t="s">
        <v>1</v>
      </c>
      <c r="N208" s="293" t="s">
        <v>40</v>
      </c>
      <c r="O208" s="294"/>
      <c r="P208" s="295">
        <f>O208*H208</f>
        <v>0</v>
      </c>
      <c r="Q208" s="295">
        <v>8.6800000000000002E-3</v>
      </c>
      <c r="R208" s="295">
        <f>Q208*H208</f>
        <v>1.4425725999999999</v>
      </c>
      <c r="S208" s="295">
        <v>0</v>
      </c>
      <c r="T208" s="296">
        <f>S208*H208</f>
        <v>0</v>
      </c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R208" s="297" t="s">
        <v>141</v>
      </c>
      <c r="AT208" s="297" t="s">
        <v>137</v>
      </c>
      <c r="AU208" s="297" t="s">
        <v>80</v>
      </c>
      <c r="AY208" s="192" t="s">
        <v>135</v>
      </c>
      <c r="BE208" s="298">
        <f>IF(N208="základní",J208,0)</f>
        <v>0</v>
      </c>
      <c r="BF208" s="298">
        <f>IF(N208="snížená",J208,0)</f>
        <v>0</v>
      </c>
      <c r="BG208" s="298">
        <f>IF(N208="zákl. přenesená",J208,0)</f>
        <v>0</v>
      </c>
      <c r="BH208" s="298">
        <f>IF(N208="sníž. přenesená",J208,0)</f>
        <v>0</v>
      </c>
      <c r="BI208" s="298">
        <f>IF(N208="nulová",J208,0)</f>
        <v>0</v>
      </c>
      <c r="BJ208" s="192" t="s">
        <v>78</v>
      </c>
      <c r="BK208" s="298">
        <f>ROUND(I208*H208,2)</f>
        <v>0</v>
      </c>
      <c r="BL208" s="192" t="s">
        <v>141</v>
      </c>
      <c r="BM208" s="297" t="s">
        <v>235</v>
      </c>
    </row>
    <row r="209" spans="1:65" s="205" customFormat="1" ht="58.5" x14ac:dyDescent="0.2">
      <c r="A209" s="201"/>
      <c r="B209" s="202"/>
      <c r="C209" s="201"/>
      <c r="D209" s="299" t="s">
        <v>143</v>
      </c>
      <c r="E209" s="201"/>
      <c r="F209" s="300" t="s">
        <v>236</v>
      </c>
      <c r="G209" s="201"/>
      <c r="H209" s="201"/>
      <c r="I209" s="49"/>
      <c r="J209" s="201"/>
      <c r="K209" s="201"/>
      <c r="L209" s="202"/>
      <c r="M209" s="301"/>
      <c r="N209" s="302"/>
      <c r="O209" s="294"/>
      <c r="P209" s="294"/>
      <c r="Q209" s="294"/>
      <c r="R209" s="294"/>
      <c r="S209" s="294"/>
      <c r="T209" s="303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T209" s="192" t="s">
        <v>143</v>
      </c>
      <c r="AU209" s="192" t="s">
        <v>80</v>
      </c>
    </row>
    <row r="210" spans="1:65" s="205" customFormat="1" ht="19.5" x14ac:dyDescent="0.2">
      <c r="A210" s="201"/>
      <c r="B210" s="202"/>
      <c r="C210" s="201"/>
      <c r="D210" s="299" t="s">
        <v>171</v>
      </c>
      <c r="E210" s="201"/>
      <c r="F210" s="322" t="s">
        <v>172</v>
      </c>
      <c r="G210" s="201"/>
      <c r="H210" s="201"/>
      <c r="I210" s="49"/>
      <c r="J210" s="201"/>
      <c r="K210" s="201"/>
      <c r="L210" s="202"/>
      <c r="M210" s="301"/>
      <c r="N210" s="302"/>
      <c r="O210" s="294"/>
      <c r="P210" s="294"/>
      <c r="Q210" s="294"/>
      <c r="R210" s="294"/>
      <c r="S210" s="294"/>
      <c r="T210" s="303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T210" s="192" t="s">
        <v>171</v>
      </c>
      <c r="AU210" s="192" t="s">
        <v>80</v>
      </c>
    </row>
    <row r="211" spans="1:65" s="330" customFormat="1" x14ac:dyDescent="0.2">
      <c r="B211" s="331"/>
      <c r="D211" s="299" t="s">
        <v>149</v>
      </c>
      <c r="E211" s="332" t="s">
        <v>1</v>
      </c>
      <c r="F211" s="333" t="s">
        <v>237</v>
      </c>
      <c r="H211" s="334">
        <v>42.435000000000002</v>
      </c>
      <c r="I211" s="142"/>
      <c r="L211" s="331"/>
      <c r="M211" s="335"/>
      <c r="N211" s="336"/>
      <c r="O211" s="336"/>
      <c r="P211" s="336"/>
      <c r="Q211" s="336"/>
      <c r="R211" s="336"/>
      <c r="S211" s="336"/>
      <c r="T211" s="337"/>
      <c r="AT211" s="332" t="s">
        <v>149</v>
      </c>
      <c r="AU211" s="332" t="s">
        <v>80</v>
      </c>
      <c r="AV211" s="330" t="s">
        <v>80</v>
      </c>
      <c r="AW211" s="330" t="s">
        <v>32</v>
      </c>
      <c r="AX211" s="330" t="s">
        <v>72</v>
      </c>
      <c r="AY211" s="332" t="s">
        <v>135</v>
      </c>
    </row>
    <row r="212" spans="1:65" s="330" customFormat="1" x14ac:dyDescent="0.2">
      <c r="B212" s="331"/>
      <c r="D212" s="299" t="s">
        <v>149</v>
      </c>
      <c r="E212" s="332" t="s">
        <v>1</v>
      </c>
      <c r="F212" s="333" t="s">
        <v>238</v>
      </c>
      <c r="H212" s="334">
        <v>31.05</v>
      </c>
      <c r="I212" s="142"/>
      <c r="L212" s="331"/>
      <c r="M212" s="335"/>
      <c r="N212" s="336"/>
      <c r="O212" s="336"/>
      <c r="P212" s="336"/>
      <c r="Q212" s="336"/>
      <c r="R212" s="336"/>
      <c r="S212" s="336"/>
      <c r="T212" s="337"/>
      <c r="AT212" s="332" t="s">
        <v>149</v>
      </c>
      <c r="AU212" s="332" t="s">
        <v>80</v>
      </c>
      <c r="AV212" s="330" t="s">
        <v>80</v>
      </c>
      <c r="AW212" s="330" t="s">
        <v>32</v>
      </c>
      <c r="AX212" s="330" t="s">
        <v>72</v>
      </c>
      <c r="AY212" s="332" t="s">
        <v>135</v>
      </c>
    </row>
    <row r="213" spans="1:65" s="330" customFormat="1" x14ac:dyDescent="0.2">
      <c r="B213" s="331"/>
      <c r="D213" s="299" t="s">
        <v>149</v>
      </c>
      <c r="E213" s="332" t="s">
        <v>1</v>
      </c>
      <c r="F213" s="333" t="s">
        <v>239</v>
      </c>
      <c r="H213" s="334">
        <v>3.105</v>
      </c>
      <c r="I213" s="142"/>
      <c r="L213" s="331"/>
      <c r="M213" s="335"/>
      <c r="N213" s="336"/>
      <c r="O213" s="336"/>
      <c r="P213" s="336"/>
      <c r="Q213" s="336"/>
      <c r="R213" s="336"/>
      <c r="S213" s="336"/>
      <c r="T213" s="337"/>
      <c r="AT213" s="332" t="s">
        <v>149</v>
      </c>
      <c r="AU213" s="332" t="s">
        <v>80</v>
      </c>
      <c r="AV213" s="330" t="s">
        <v>80</v>
      </c>
      <c r="AW213" s="330" t="s">
        <v>32</v>
      </c>
      <c r="AX213" s="330" t="s">
        <v>72</v>
      </c>
      <c r="AY213" s="332" t="s">
        <v>135</v>
      </c>
    </row>
    <row r="214" spans="1:65" s="330" customFormat="1" x14ac:dyDescent="0.2">
      <c r="B214" s="331"/>
      <c r="D214" s="299" t="s">
        <v>149</v>
      </c>
      <c r="E214" s="332" t="s">
        <v>1</v>
      </c>
      <c r="F214" s="333" t="s">
        <v>240</v>
      </c>
      <c r="H214" s="334">
        <v>10.35</v>
      </c>
      <c r="I214" s="142"/>
      <c r="L214" s="331"/>
      <c r="M214" s="335"/>
      <c r="N214" s="336"/>
      <c r="O214" s="336"/>
      <c r="P214" s="336"/>
      <c r="Q214" s="336"/>
      <c r="R214" s="336"/>
      <c r="S214" s="336"/>
      <c r="T214" s="337"/>
      <c r="AT214" s="332" t="s">
        <v>149</v>
      </c>
      <c r="AU214" s="332" t="s">
        <v>80</v>
      </c>
      <c r="AV214" s="330" t="s">
        <v>80</v>
      </c>
      <c r="AW214" s="330" t="s">
        <v>32</v>
      </c>
      <c r="AX214" s="330" t="s">
        <v>72</v>
      </c>
      <c r="AY214" s="332" t="s">
        <v>135</v>
      </c>
    </row>
    <row r="215" spans="1:65" s="330" customFormat="1" x14ac:dyDescent="0.2">
      <c r="B215" s="331"/>
      <c r="D215" s="299" t="s">
        <v>149</v>
      </c>
      <c r="E215" s="332" t="s">
        <v>1</v>
      </c>
      <c r="F215" s="333" t="s">
        <v>241</v>
      </c>
      <c r="H215" s="334">
        <v>12.42</v>
      </c>
      <c r="I215" s="142"/>
      <c r="L215" s="331"/>
      <c r="M215" s="335"/>
      <c r="N215" s="336"/>
      <c r="O215" s="336"/>
      <c r="P215" s="336"/>
      <c r="Q215" s="336"/>
      <c r="R215" s="336"/>
      <c r="S215" s="336"/>
      <c r="T215" s="337"/>
      <c r="AT215" s="332" t="s">
        <v>149</v>
      </c>
      <c r="AU215" s="332" t="s">
        <v>80</v>
      </c>
      <c r="AV215" s="330" t="s">
        <v>80</v>
      </c>
      <c r="AW215" s="330" t="s">
        <v>32</v>
      </c>
      <c r="AX215" s="330" t="s">
        <v>72</v>
      </c>
      <c r="AY215" s="332" t="s">
        <v>135</v>
      </c>
    </row>
    <row r="216" spans="1:65" s="330" customFormat="1" x14ac:dyDescent="0.2">
      <c r="B216" s="331"/>
      <c r="D216" s="299" t="s">
        <v>149</v>
      </c>
      <c r="E216" s="332" t="s">
        <v>1</v>
      </c>
      <c r="F216" s="333" t="s">
        <v>242</v>
      </c>
      <c r="H216" s="334">
        <v>2.0699999999999998</v>
      </c>
      <c r="I216" s="142"/>
      <c r="L216" s="331"/>
      <c r="M216" s="335"/>
      <c r="N216" s="336"/>
      <c r="O216" s="336"/>
      <c r="P216" s="336"/>
      <c r="Q216" s="336"/>
      <c r="R216" s="336"/>
      <c r="S216" s="336"/>
      <c r="T216" s="337"/>
      <c r="AT216" s="332" t="s">
        <v>149</v>
      </c>
      <c r="AU216" s="332" t="s">
        <v>80</v>
      </c>
      <c r="AV216" s="330" t="s">
        <v>80</v>
      </c>
      <c r="AW216" s="330" t="s">
        <v>32</v>
      </c>
      <c r="AX216" s="330" t="s">
        <v>72</v>
      </c>
      <c r="AY216" s="332" t="s">
        <v>135</v>
      </c>
    </row>
    <row r="217" spans="1:65" s="330" customFormat="1" x14ac:dyDescent="0.2">
      <c r="B217" s="331"/>
      <c r="D217" s="299" t="s">
        <v>149</v>
      </c>
      <c r="E217" s="332" t="s">
        <v>1</v>
      </c>
      <c r="F217" s="333" t="s">
        <v>243</v>
      </c>
      <c r="H217" s="334">
        <v>1.0349999999999999</v>
      </c>
      <c r="I217" s="142"/>
      <c r="L217" s="331"/>
      <c r="M217" s="335"/>
      <c r="N217" s="336"/>
      <c r="O217" s="336"/>
      <c r="P217" s="336"/>
      <c r="Q217" s="336"/>
      <c r="R217" s="336"/>
      <c r="S217" s="336"/>
      <c r="T217" s="337"/>
      <c r="AT217" s="332" t="s">
        <v>149</v>
      </c>
      <c r="AU217" s="332" t="s">
        <v>80</v>
      </c>
      <c r="AV217" s="330" t="s">
        <v>80</v>
      </c>
      <c r="AW217" s="330" t="s">
        <v>32</v>
      </c>
      <c r="AX217" s="330" t="s">
        <v>72</v>
      </c>
      <c r="AY217" s="332" t="s">
        <v>135</v>
      </c>
    </row>
    <row r="218" spans="1:65" s="330" customFormat="1" x14ac:dyDescent="0.2">
      <c r="B218" s="331"/>
      <c r="D218" s="299" t="s">
        <v>149</v>
      </c>
      <c r="E218" s="332" t="s">
        <v>1</v>
      </c>
      <c r="F218" s="333" t="s">
        <v>244</v>
      </c>
      <c r="H218" s="334">
        <v>1.0349999999999999</v>
      </c>
      <c r="I218" s="142"/>
      <c r="L218" s="331"/>
      <c r="M218" s="335"/>
      <c r="N218" s="336"/>
      <c r="O218" s="336"/>
      <c r="P218" s="336"/>
      <c r="Q218" s="336"/>
      <c r="R218" s="336"/>
      <c r="S218" s="336"/>
      <c r="T218" s="337"/>
      <c r="AT218" s="332" t="s">
        <v>149</v>
      </c>
      <c r="AU218" s="332" t="s">
        <v>80</v>
      </c>
      <c r="AV218" s="330" t="s">
        <v>80</v>
      </c>
      <c r="AW218" s="330" t="s">
        <v>32</v>
      </c>
      <c r="AX218" s="330" t="s">
        <v>72</v>
      </c>
      <c r="AY218" s="332" t="s">
        <v>135</v>
      </c>
    </row>
    <row r="219" spans="1:65" s="330" customFormat="1" x14ac:dyDescent="0.2">
      <c r="B219" s="331"/>
      <c r="D219" s="299" t="s">
        <v>149</v>
      </c>
      <c r="E219" s="332" t="s">
        <v>1</v>
      </c>
      <c r="F219" s="333" t="s">
        <v>245</v>
      </c>
      <c r="H219" s="334">
        <v>3.105</v>
      </c>
      <c r="I219" s="142"/>
      <c r="L219" s="331"/>
      <c r="M219" s="335"/>
      <c r="N219" s="336"/>
      <c r="O219" s="336"/>
      <c r="P219" s="336"/>
      <c r="Q219" s="336"/>
      <c r="R219" s="336"/>
      <c r="S219" s="336"/>
      <c r="T219" s="337"/>
      <c r="AT219" s="332" t="s">
        <v>149</v>
      </c>
      <c r="AU219" s="332" t="s">
        <v>80</v>
      </c>
      <c r="AV219" s="330" t="s">
        <v>80</v>
      </c>
      <c r="AW219" s="330" t="s">
        <v>32</v>
      </c>
      <c r="AX219" s="330" t="s">
        <v>72</v>
      </c>
      <c r="AY219" s="332" t="s">
        <v>135</v>
      </c>
    </row>
    <row r="220" spans="1:65" s="330" customFormat="1" x14ac:dyDescent="0.2">
      <c r="B220" s="331"/>
      <c r="D220" s="299" t="s">
        <v>149</v>
      </c>
      <c r="E220" s="332" t="s">
        <v>1</v>
      </c>
      <c r="F220" s="333" t="s">
        <v>246</v>
      </c>
      <c r="H220" s="334">
        <v>7.2450000000000001</v>
      </c>
      <c r="I220" s="142"/>
      <c r="L220" s="331"/>
      <c r="M220" s="335"/>
      <c r="N220" s="336"/>
      <c r="O220" s="336"/>
      <c r="P220" s="336"/>
      <c r="Q220" s="336"/>
      <c r="R220" s="336"/>
      <c r="S220" s="336"/>
      <c r="T220" s="337"/>
      <c r="AT220" s="332" t="s">
        <v>149</v>
      </c>
      <c r="AU220" s="332" t="s">
        <v>80</v>
      </c>
      <c r="AV220" s="330" t="s">
        <v>80</v>
      </c>
      <c r="AW220" s="330" t="s">
        <v>32</v>
      </c>
      <c r="AX220" s="330" t="s">
        <v>72</v>
      </c>
      <c r="AY220" s="332" t="s">
        <v>135</v>
      </c>
    </row>
    <row r="221" spans="1:65" s="330" customFormat="1" x14ac:dyDescent="0.2">
      <c r="B221" s="331"/>
      <c r="D221" s="299" t="s">
        <v>149</v>
      </c>
      <c r="E221" s="332" t="s">
        <v>1</v>
      </c>
      <c r="F221" s="333" t="s">
        <v>247</v>
      </c>
      <c r="H221" s="334">
        <v>7.2450000000000001</v>
      </c>
      <c r="I221" s="142"/>
      <c r="L221" s="331"/>
      <c r="M221" s="335"/>
      <c r="N221" s="336"/>
      <c r="O221" s="336"/>
      <c r="P221" s="336"/>
      <c r="Q221" s="336"/>
      <c r="R221" s="336"/>
      <c r="S221" s="336"/>
      <c r="T221" s="337"/>
      <c r="AT221" s="332" t="s">
        <v>149</v>
      </c>
      <c r="AU221" s="332" t="s">
        <v>80</v>
      </c>
      <c r="AV221" s="330" t="s">
        <v>80</v>
      </c>
      <c r="AW221" s="330" t="s">
        <v>32</v>
      </c>
      <c r="AX221" s="330" t="s">
        <v>72</v>
      </c>
      <c r="AY221" s="332" t="s">
        <v>135</v>
      </c>
    </row>
    <row r="222" spans="1:65" s="330" customFormat="1" x14ac:dyDescent="0.2">
      <c r="B222" s="331"/>
      <c r="D222" s="299" t="s">
        <v>149</v>
      </c>
      <c r="E222" s="332" t="s">
        <v>1</v>
      </c>
      <c r="F222" s="333" t="s">
        <v>248</v>
      </c>
      <c r="H222" s="334">
        <v>45.1</v>
      </c>
      <c r="I222" s="142"/>
      <c r="L222" s="331"/>
      <c r="M222" s="335"/>
      <c r="N222" s="336"/>
      <c r="O222" s="336"/>
      <c r="P222" s="336"/>
      <c r="Q222" s="336"/>
      <c r="R222" s="336"/>
      <c r="S222" s="336"/>
      <c r="T222" s="337"/>
      <c r="AT222" s="332" t="s">
        <v>149</v>
      </c>
      <c r="AU222" s="332" t="s">
        <v>80</v>
      </c>
      <c r="AV222" s="330" t="s">
        <v>80</v>
      </c>
      <c r="AW222" s="330" t="s">
        <v>32</v>
      </c>
      <c r="AX222" s="330" t="s">
        <v>72</v>
      </c>
      <c r="AY222" s="332" t="s">
        <v>135</v>
      </c>
    </row>
    <row r="223" spans="1:65" s="338" customFormat="1" x14ac:dyDescent="0.2">
      <c r="B223" s="339"/>
      <c r="D223" s="299" t="s">
        <v>149</v>
      </c>
      <c r="E223" s="340" t="s">
        <v>1</v>
      </c>
      <c r="F223" s="341" t="s">
        <v>165</v>
      </c>
      <c r="H223" s="342">
        <v>166.19499999999999</v>
      </c>
      <c r="I223" s="150"/>
      <c r="L223" s="339"/>
      <c r="M223" s="343"/>
      <c r="N223" s="344"/>
      <c r="O223" s="344"/>
      <c r="P223" s="344"/>
      <c r="Q223" s="344"/>
      <c r="R223" s="344"/>
      <c r="S223" s="344"/>
      <c r="T223" s="345"/>
      <c r="AT223" s="340" t="s">
        <v>149</v>
      </c>
      <c r="AU223" s="340" t="s">
        <v>80</v>
      </c>
      <c r="AV223" s="338" t="s">
        <v>141</v>
      </c>
      <c r="AW223" s="338" t="s">
        <v>32</v>
      </c>
      <c r="AX223" s="338" t="s">
        <v>78</v>
      </c>
      <c r="AY223" s="340" t="s">
        <v>135</v>
      </c>
    </row>
    <row r="224" spans="1:65" s="205" customFormat="1" ht="24" customHeight="1" x14ac:dyDescent="0.2">
      <c r="A224" s="201"/>
      <c r="B224" s="202"/>
      <c r="C224" s="286" t="s">
        <v>249</v>
      </c>
      <c r="D224" s="286" t="s">
        <v>137</v>
      </c>
      <c r="E224" s="287" t="s">
        <v>250</v>
      </c>
      <c r="F224" s="288" t="s">
        <v>251</v>
      </c>
      <c r="G224" s="289" t="s">
        <v>234</v>
      </c>
      <c r="H224" s="290">
        <v>4.2699999999999996</v>
      </c>
      <c r="I224" s="119"/>
      <c r="J224" s="291">
        <f>ROUND(I224*H224,2)</f>
        <v>0</v>
      </c>
      <c r="K224" s="288" t="s">
        <v>155</v>
      </c>
      <c r="L224" s="202"/>
      <c r="M224" s="292" t="s">
        <v>1</v>
      </c>
      <c r="N224" s="293" t="s">
        <v>40</v>
      </c>
      <c r="O224" s="294"/>
      <c r="P224" s="295">
        <f>O224*H224</f>
        <v>0</v>
      </c>
      <c r="Q224" s="295">
        <v>1.269E-2</v>
      </c>
      <c r="R224" s="295">
        <f>Q224*H224</f>
        <v>5.4186299999999993E-2</v>
      </c>
      <c r="S224" s="295">
        <v>0</v>
      </c>
      <c r="T224" s="296">
        <f>S224*H224</f>
        <v>0</v>
      </c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R224" s="297" t="s">
        <v>141</v>
      </c>
      <c r="AT224" s="297" t="s">
        <v>137</v>
      </c>
      <c r="AU224" s="297" t="s">
        <v>80</v>
      </c>
      <c r="AY224" s="192" t="s">
        <v>135</v>
      </c>
      <c r="BE224" s="298">
        <f>IF(N224="základní",J224,0)</f>
        <v>0</v>
      </c>
      <c r="BF224" s="298">
        <f>IF(N224="snížená",J224,0)</f>
        <v>0</v>
      </c>
      <c r="BG224" s="298">
        <f>IF(N224="zákl. přenesená",J224,0)</f>
        <v>0</v>
      </c>
      <c r="BH224" s="298">
        <f>IF(N224="sníž. přenesená",J224,0)</f>
        <v>0</v>
      </c>
      <c r="BI224" s="298">
        <f>IF(N224="nulová",J224,0)</f>
        <v>0</v>
      </c>
      <c r="BJ224" s="192" t="s">
        <v>78</v>
      </c>
      <c r="BK224" s="298">
        <f>ROUND(I224*H224,2)</f>
        <v>0</v>
      </c>
      <c r="BL224" s="192" t="s">
        <v>141</v>
      </c>
      <c r="BM224" s="297" t="s">
        <v>252</v>
      </c>
    </row>
    <row r="225" spans="1:65" s="205" customFormat="1" ht="58.5" x14ac:dyDescent="0.2">
      <c r="A225" s="201"/>
      <c r="B225" s="202"/>
      <c r="C225" s="201"/>
      <c r="D225" s="299" t="s">
        <v>143</v>
      </c>
      <c r="E225" s="201"/>
      <c r="F225" s="300" t="s">
        <v>253</v>
      </c>
      <c r="G225" s="201"/>
      <c r="H225" s="201"/>
      <c r="I225" s="49"/>
      <c r="J225" s="201"/>
      <c r="K225" s="201"/>
      <c r="L225" s="202"/>
      <c r="M225" s="301"/>
      <c r="N225" s="302"/>
      <c r="O225" s="294"/>
      <c r="P225" s="294"/>
      <c r="Q225" s="294"/>
      <c r="R225" s="294"/>
      <c r="S225" s="294"/>
      <c r="T225" s="303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T225" s="192" t="s">
        <v>143</v>
      </c>
      <c r="AU225" s="192" t="s">
        <v>80</v>
      </c>
    </row>
    <row r="226" spans="1:65" s="205" customFormat="1" ht="19.5" x14ac:dyDescent="0.2">
      <c r="A226" s="201"/>
      <c r="B226" s="202"/>
      <c r="C226" s="201"/>
      <c r="D226" s="299" t="s">
        <v>171</v>
      </c>
      <c r="E226" s="201"/>
      <c r="F226" s="322" t="s">
        <v>172</v>
      </c>
      <c r="G226" s="201"/>
      <c r="H226" s="201"/>
      <c r="I226" s="49"/>
      <c r="J226" s="201"/>
      <c r="K226" s="201"/>
      <c r="L226" s="202"/>
      <c r="M226" s="301"/>
      <c r="N226" s="302"/>
      <c r="O226" s="294"/>
      <c r="P226" s="294"/>
      <c r="Q226" s="294"/>
      <c r="R226" s="294"/>
      <c r="S226" s="294"/>
      <c r="T226" s="303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T226" s="192" t="s">
        <v>171</v>
      </c>
      <c r="AU226" s="192" t="s">
        <v>80</v>
      </c>
    </row>
    <row r="227" spans="1:65" s="330" customFormat="1" x14ac:dyDescent="0.2">
      <c r="B227" s="331"/>
      <c r="D227" s="299" t="s">
        <v>149</v>
      </c>
      <c r="E227" s="332" t="s">
        <v>1</v>
      </c>
      <c r="F227" s="333" t="s">
        <v>254</v>
      </c>
      <c r="H227" s="334">
        <v>1.0349999999999999</v>
      </c>
      <c r="I227" s="142"/>
      <c r="L227" s="331"/>
      <c r="M227" s="335"/>
      <c r="N227" s="336"/>
      <c r="O227" s="336"/>
      <c r="P227" s="336"/>
      <c r="Q227" s="336"/>
      <c r="R227" s="336"/>
      <c r="S227" s="336"/>
      <c r="T227" s="337"/>
      <c r="AT227" s="332" t="s">
        <v>149</v>
      </c>
      <c r="AU227" s="332" t="s">
        <v>80</v>
      </c>
      <c r="AV227" s="330" t="s">
        <v>80</v>
      </c>
      <c r="AW227" s="330" t="s">
        <v>32</v>
      </c>
      <c r="AX227" s="330" t="s">
        <v>72</v>
      </c>
      <c r="AY227" s="332" t="s">
        <v>135</v>
      </c>
    </row>
    <row r="228" spans="1:65" s="330" customFormat="1" x14ac:dyDescent="0.2">
      <c r="B228" s="331"/>
      <c r="D228" s="299" t="s">
        <v>149</v>
      </c>
      <c r="E228" s="332" t="s">
        <v>1</v>
      </c>
      <c r="F228" s="333" t="s">
        <v>255</v>
      </c>
      <c r="H228" s="334">
        <v>1.0349999999999999</v>
      </c>
      <c r="I228" s="142"/>
      <c r="L228" s="331"/>
      <c r="M228" s="335"/>
      <c r="N228" s="336"/>
      <c r="O228" s="336"/>
      <c r="P228" s="336"/>
      <c r="Q228" s="336"/>
      <c r="R228" s="336"/>
      <c r="S228" s="336"/>
      <c r="T228" s="337"/>
      <c r="AT228" s="332" t="s">
        <v>149</v>
      </c>
      <c r="AU228" s="332" t="s">
        <v>80</v>
      </c>
      <c r="AV228" s="330" t="s">
        <v>80</v>
      </c>
      <c r="AW228" s="330" t="s">
        <v>32</v>
      </c>
      <c r="AX228" s="330" t="s">
        <v>72</v>
      </c>
      <c r="AY228" s="332" t="s">
        <v>135</v>
      </c>
    </row>
    <row r="229" spans="1:65" s="330" customFormat="1" x14ac:dyDescent="0.2">
      <c r="B229" s="331"/>
      <c r="D229" s="299" t="s">
        <v>149</v>
      </c>
      <c r="E229" s="332" t="s">
        <v>1</v>
      </c>
      <c r="F229" s="333" t="s">
        <v>256</v>
      </c>
      <c r="H229" s="334">
        <v>2.2000000000000002</v>
      </c>
      <c r="I229" s="142"/>
      <c r="L229" s="331"/>
      <c r="M229" s="335"/>
      <c r="N229" s="336"/>
      <c r="O229" s="336"/>
      <c r="P229" s="336"/>
      <c r="Q229" s="336"/>
      <c r="R229" s="336"/>
      <c r="S229" s="336"/>
      <c r="T229" s="337"/>
      <c r="AT229" s="332" t="s">
        <v>149</v>
      </c>
      <c r="AU229" s="332" t="s">
        <v>80</v>
      </c>
      <c r="AV229" s="330" t="s">
        <v>80</v>
      </c>
      <c r="AW229" s="330" t="s">
        <v>32</v>
      </c>
      <c r="AX229" s="330" t="s">
        <v>72</v>
      </c>
      <c r="AY229" s="332" t="s">
        <v>135</v>
      </c>
    </row>
    <row r="230" spans="1:65" s="338" customFormat="1" x14ac:dyDescent="0.2">
      <c r="B230" s="339"/>
      <c r="D230" s="299" t="s">
        <v>149</v>
      </c>
      <c r="E230" s="340" t="s">
        <v>1</v>
      </c>
      <c r="F230" s="341" t="s">
        <v>165</v>
      </c>
      <c r="H230" s="342">
        <v>4.2699999999999996</v>
      </c>
      <c r="I230" s="150"/>
      <c r="L230" s="339"/>
      <c r="M230" s="343"/>
      <c r="N230" s="344"/>
      <c r="O230" s="344"/>
      <c r="P230" s="344"/>
      <c r="Q230" s="344"/>
      <c r="R230" s="344"/>
      <c r="S230" s="344"/>
      <c r="T230" s="345"/>
      <c r="AT230" s="340" t="s">
        <v>149</v>
      </c>
      <c r="AU230" s="340" t="s">
        <v>80</v>
      </c>
      <c r="AV230" s="338" t="s">
        <v>141</v>
      </c>
      <c r="AW230" s="338" t="s">
        <v>32</v>
      </c>
      <c r="AX230" s="338" t="s">
        <v>78</v>
      </c>
      <c r="AY230" s="340" t="s">
        <v>135</v>
      </c>
    </row>
    <row r="231" spans="1:65" s="205" customFormat="1" ht="24" customHeight="1" x14ac:dyDescent="0.2">
      <c r="A231" s="201"/>
      <c r="B231" s="202"/>
      <c r="C231" s="286" t="s">
        <v>257</v>
      </c>
      <c r="D231" s="286" t="s">
        <v>137</v>
      </c>
      <c r="E231" s="287" t="s">
        <v>258</v>
      </c>
      <c r="F231" s="288" t="s">
        <v>259</v>
      </c>
      <c r="G231" s="289" t="s">
        <v>234</v>
      </c>
      <c r="H231" s="290">
        <v>49.295000000000002</v>
      </c>
      <c r="I231" s="119"/>
      <c r="J231" s="291">
        <f>ROUND(I231*H231,2)</f>
        <v>0</v>
      </c>
      <c r="K231" s="288" t="s">
        <v>155</v>
      </c>
      <c r="L231" s="202"/>
      <c r="M231" s="292" t="s">
        <v>1</v>
      </c>
      <c r="N231" s="293" t="s">
        <v>40</v>
      </c>
      <c r="O231" s="294"/>
      <c r="P231" s="295">
        <f>O231*H231</f>
        <v>0</v>
      </c>
      <c r="Q231" s="295">
        <v>3.6900000000000002E-2</v>
      </c>
      <c r="R231" s="295">
        <f>Q231*H231</f>
        <v>1.8189855000000001</v>
      </c>
      <c r="S231" s="295">
        <v>0</v>
      </c>
      <c r="T231" s="296">
        <f>S231*H231</f>
        <v>0</v>
      </c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R231" s="297" t="s">
        <v>141</v>
      </c>
      <c r="AT231" s="297" t="s">
        <v>137</v>
      </c>
      <c r="AU231" s="297" t="s">
        <v>80</v>
      </c>
      <c r="AY231" s="192" t="s">
        <v>135</v>
      </c>
      <c r="BE231" s="298">
        <f>IF(N231="základní",J231,0)</f>
        <v>0</v>
      </c>
      <c r="BF231" s="298">
        <f>IF(N231="snížená",J231,0)</f>
        <v>0</v>
      </c>
      <c r="BG231" s="298">
        <f>IF(N231="zákl. přenesená",J231,0)</f>
        <v>0</v>
      </c>
      <c r="BH231" s="298">
        <f>IF(N231="sníž. přenesená",J231,0)</f>
        <v>0</v>
      </c>
      <c r="BI231" s="298">
        <f>IF(N231="nulová",J231,0)</f>
        <v>0</v>
      </c>
      <c r="BJ231" s="192" t="s">
        <v>78</v>
      </c>
      <c r="BK231" s="298">
        <f>ROUND(I231*H231,2)</f>
        <v>0</v>
      </c>
      <c r="BL231" s="192" t="s">
        <v>141</v>
      </c>
      <c r="BM231" s="297" t="s">
        <v>260</v>
      </c>
    </row>
    <row r="232" spans="1:65" s="205" customFormat="1" ht="58.5" x14ac:dyDescent="0.2">
      <c r="A232" s="201"/>
      <c r="B232" s="202"/>
      <c r="C232" s="201"/>
      <c r="D232" s="299" t="s">
        <v>143</v>
      </c>
      <c r="E232" s="201"/>
      <c r="F232" s="300" t="s">
        <v>261</v>
      </c>
      <c r="G232" s="201"/>
      <c r="H232" s="201"/>
      <c r="I232" s="49"/>
      <c r="J232" s="201"/>
      <c r="K232" s="201"/>
      <c r="L232" s="202"/>
      <c r="M232" s="301"/>
      <c r="N232" s="302"/>
      <c r="O232" s="294"/>
      <c r="P232" s="294"/>
      <c r="Q232" s="294"/>
      <c r="R232" s="294"/>
      <c r="S232" s="294"/>
      <c r="T232" s="303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T232" s="192" t="s">
        <v>143</v>
      </c>
      <c r="AU232" s="192" t="s">
        <v>80</v>
      </c>
    </row>
    <row r="233" spans="1:65" s="205" customFormat="1" ht="19.5" x14ac:dyDescent="0.2">
      <c r="A233" s="201"/>
      <c r="B233" s="202"/>
      <c r="C233" s="201"/>
      <c r="D233" s="299" t="s">
        <v>171</v>
      </c>
      <c r="E233" s="201"/>
      <c r="F233" s="322" t="s">
        <v>172</v>
      </c>
      <c r="G233" s="201"/>
      <c r="H233" s="201"/>
      <c r="I233" s="49"/>
      <c r="J233" s="201"/>
      <c r="K233" s="201"/>
      <c r="L233" s="202"/>
      <c r="M233" s="301"/>
      <c r="N233" s="302"/>
      <c r="O233" s="294"/>
      <c r="P233" s="294"/>
      <c r="Q233" s="294"/>
      <c r="R233" s="294"/>
      <c r="S233" s="294"/>
      <c r="T233" s="303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T233" s="192" t="s">
        <v>171</v>
      </c>
      <c r="AU233" s="192" t="s">
        <v>80</v>
      </c>
    </row>
    <row r="234" spans="1:65" s="330" customFormat="1" x14ac:dyDescent="0.2">
      <c r="B234" s="331"/>
      <c r="D234" s="299" t="s">
        <v>149</v>
      </c>
      <c r="E234" s="332" t="s">
        <v>1</v>
      </c>
      <c r="F234" s="333" t="s">
        <v>262</v>
      </c>
      <c r="H234" s="334">
        <v>6.21</v>
      </c>
      <c r="I234" s="142"/>
      <c r="L234" s="331"/>
      <c r="M234" s="335"/>
      <c r="N234" s="336"/>
      <c r="O234" s="336"/>
      <c r="P234" s="336"/>
      <c r="Q234" s="336"/>
      <c r="R234" s="336"/>
      <c r="S234" s="336"/>
      <c r="T234" s="337"/>
      <c r="AT234" s="332" t="s">
        <v>149</v>
      </c>
      <c r="AU234" s="332" t="s">
        <v>80</v>
      </c>
      <c r="AV234" s="330" t="s">
        <v>80</v>
      </c>
      <c r="AW234" s="330" t="s">
        <v>32</v>
      </c>
      <c r="AX234" s="330" t="s">
        <v>72</v>
      </c>
      <c r="AY234" s="332" t="s">
        <v>135</v>
      </c>
    </row>
    <row r="235" spans="1:65" s="330" customFormat="1" x14ac:dyDescent="0.2">
      <c r="B235" s="331"/>
      <c r="D235" s="299" t="s">
        <v>149</v>
      </c>
      <c r="E235" s="332" t="s">
        <v>1</v>
      </c>
      <c r="F235" s="333" t="s">
        <v>263</v>
      </c>
      <c r="H235" s="334">
        <v>16.559999999999999</v>
      </c>
      <c r="I235" s="142"/>
      <c r="L235" s="331"/>
      <c r="M235" s="335"/>
      <c r="N235" s="336"/>
      <c r="O235" s="336"/>
      <c r="P235" s="336"/>
      <c r="Q235" s="336"/>
      <c r="R235" s="336"/>
      <c r="S235" s="336"/>
      <c r="T235" s="337"/>
      <c r="AT235" s="332" t="s">
        <v>149</v>
      </c>
      <c r="AU235" s="332" t="s">
        <v>80</v>
      </c>
      <c r="AV235" s="330" t="s">
        <v>80</v>
      </c>
      <c r="AW235" s="330" t="s">
        <v>32</v>
      </c>
      <c r="AX235" s="330" t="s">
        <v>72</v>
      </c>
      <c r="AY235" s="332" t="s">
        <v>135</v>
      </c>
    </row>
    <row r="236" spans="1:65" s="330" customFormat="1" x14ac:dyDescent="0.2">
      <c r="B236" s="331"/>
      <c r="D236" s="299" t="s">
        <v>149</v>
      </c>
      <c r="E236" s="332" t="s">
        <v>1</v>
      </c>
      <c r="F236" s="333" t="s">
        <v>264</v>
      </c>
      <c r="H236" s="334">
        <v>1.0349999999999999</v>
      </c>
      <c r="I236" s="142"/>
      <c r="L236" s="331"/>
      <c r="M236" s="335"/>
      <c r="N236" s="336"/>
      <c r="O236" s="336"/>
      <c r="P236" s="336"/>
      <c r="Q236" s="336"/>
      <c r="R236" s="336"/>
      <c r="S236" s="336"/>
      <c r="T236" s="337"/>
      <c r="AT236" s="332" t="s">
        <v>149</v>
      </c>
      <c r="AU236" s="332" t="s">
        <v>80</v>
      </c>
      <c r="AV236" s="330" t="s">
        <v>80</v>
      </c>
      <c r="AW236" s="330" t="s">
        <v>32</v>
      </c>
      <c r="AX236" s="330" t="s">
        <v>72</v>
      </c>
      <c r="AY236" s="332" t="s">
        <v>135</v>
      </c>
    </row>
    <row r="237" spans="1:65" s="330" customFormat="1" x14ac:dyDescent="0.2">
      <c r="B237" s="331"/>
      <c r="D237" s="299" t="s">
        <v>149</v>
      </c>
      <c r="E237" s="332" t="s">
        <v>1</v>
      </c>
      <c r="F237" s="333" t="s">
        <v>265</v>
      </c>
      <c r="H237" s="334">
        <v>1.0349999999999999</v>
      </c>
      <c r="I237" s="142"/>
      <c r="L237" s="331"/>
      <c r="M237" s="335"/>
      <c r="N237" s="336"/>
      <c r="O237" s="336"/>
      <c r="P237" s="336"/>
      <c r="Q237" s="336"/>
      <c r="R237" s="336"/>
      <c r="S237" s="336"/>
      <c r="T237" s="337"/>
      <c r="AT237" s="332" t="s">
        <v>149</v>
      </c>
      <c r="AU237" s="332" t="s">
        <v>80</v>
      </c>
      <c r="AV237" s="330" t="s">
        <v>80</v>
      </c>
      <c r="AW237" s="330" t="s">
        <v>32</v>
      </c>
      <c r="AX237" s="330" t="s">
        <v>72</v>
      </c>
      <c r="AY237" s="332" t="s">
        <v>135</v>
      </c>
    </row>
    <row r="238" spans="1:65" s="330" customFormat="1" x14ac:dyDescent="0.2">
      <c r="B238" s="331"/>
      <c r="D238" s="299" t="s">
        <v>149</v>
      </c>
      <c r="E238" s="332" t="s">
        <v>1</v>
      </c>
      <c r="F238" s="333" t="s">
        <v>266</v>
      </c>
      <c r="H238" s="334">
        <v>3.105</v>
      </c>
      <c r="I238" s="142"/>
      <c r="L238" s="331"/>
      <c r="M238" s="335"/>
      <c r="N238" s="336"/>
      <c r="O238" s="336"/>
      <c r="P238" s="336"/>
      <c r="Q238" s="336"/>
      <c r="R238" s="336"/>
      <c r="S238" s="336"/>
      <c r="T238" s="337"/>
      <c r="AT238" s="332" t="s">
        <v>149</v>
      </c>
      <c r="AU238" s="332" t="s">
        <v>80</v>
      </c>
      <c r="AV238" s="330" t="s">
        <v>80</v>
      </c>
      <c r="AW238" s="330" t="s">
        <v>32</v>
      </c>
      <c r="AX238" s="330" t="s">
        <v>72</v>
      </c>
      <c r="AY238" s="332" t="s">
        <v>135</v>
      </c>
    </row>
    <row r="239" spans="1:65" s="330" customFormat="1" x14ac:dyDescent="0.2">
      <c r="B239" s="331"/>
      <c r="D239" s="299" t="s">
        <v>149</v>
      </c>
      <c r="E239" s="332" t="s">
        <v>1</v>
      </c>
      <c r="F239" s="333" t="s">
        <v>242</v>
      </c>
      <c r="H239" s="334">
        <v>2.0699999999999998</v>
      </c>
      <c r="I239" s="142"/>
      <c r="L239" s="331"/>
      <c r="M239" s="335"/>
      <c r="N239" s="336"/>
      <c r="O239" s="336"/>
      <c r="P239" s="336"/>
      <c r="Q239" s="336"/>
      <c r="R239" s="336"/>
      <c r="S239" s="336"/>
      <c r="T239" s="337"/>
      <c r="AT239" s="332" t="s">
        <v>149</v>
      </c>
      <c r="AU239" s="332" t="s">
        <v>80</v>
      </c>
      <c r="AV239" s="330" t="s">
        <v>80</v>
      </c>
      <c r="AW239" s="330" t="s">
        <v>32</v>
      </c>
      <c r="AX239" s="330" t="s">
        <v>72</v>
      </c>
      <c r="AY239" s="332" t="s">
        <v>135</v>
      </c>
    </row>
    <row r="240" spans="1:65" s="330" customFormat="1" x14ac:dyDescent="0.2">
      <c r="B240" s="331"/>
      <c r="D240" s="299" t="s">
        <v>149</v>
      </c>
      <c r="E240" s="332" t="s">
        <v>1</v>
      </c>
      <c r="F240" s="333" t="s">
        <v>267</v>
      </c>
      <c r="H240" s="334">
        <v>2.0699999999999998</v>
      </c>
      <c r="I240" s="142"/>
      <c r="L240" s="331"/>
      <c r="M240" s="335"/>
      <c r="N240" s="336"/>
      <c r="O240" s="336"/>
      <c r="P240" s="336"/>
      <c r="Q240" s="336"/>
      <c r="R240" s="336"/>
      <c r="S240" s="336"/>
      <c r="T240" s="337"/>
      <c r="AT240" s="332" t="s">
        <v>149</v>
      </c>
      <c r="AU240" s="332" t="s">
        <v>80</v>
      </c>
      <c r="AV240" s="330" t="s">
        <v>80</v>
      </c>
      <c r="AW240" s="330" t="s">
        <v>32</v>
      </c>
      <c r="AX240" s="330" t="s">
        <v>72</v>
      </c>
      <c r="AY240" s="332" t="s">
        <v>135</v>
      </c>
    </row>
    <row r="241" spans="1:65" s="330" customFormat="1" x14ac:dyDescent="0.2">
      <c r="B241" s="331"/>
      <c r="D241" s="299" t="s">
        <v>149</v>
      </c>
      <c r="E241" s="332" t="s">
        <v>1</v>
      </c>
      <c r="F241" s="333" t="s">
        <v>268</v>
      </c>
      <c r="H241" s="334">
        <v>2.0699999999999998</v>
      </c>
      <c r="I241" s="142"/>
      <c r="L241" s="331"/>
      <c r="M241" s="335"/>
      <c r="N241" s="336"/>
      <c r="O241" s="336"/>
      <c r="P241" s="336"/>
      <c r="Q241" s="336"/>
      <c r="R241" s="336"/>
      <c r="S241" s="336"/>
      <c r="T241" s="337"/>
      <c r="AT241" s="332" t="s">
        <v>149</v>
      </c>
      <c r="AU241" s="332" t="s">
        <v>80</v>
      </c>
      <c r="AV241" s="330" t="s">
        <v>80</v>
      </c>
      <c r="AW241" s="330" t="s">
        <v>32</v>
      </c>
      <c r="AX241" s="330" t="s">
        <v>72</v>
      </c>
      <c r="AY241" s="332" t="s">
        <v>135</v>
      </c>
    </row>
    <row r="242" spans="1:65" s="330" customFormat="1" x14ac:dyDescent="0.2">
      <c r="B242" s="331"/>
      <c r="D242" s="299" t="s">
        <v>149</v>
      </c>
      <c r="E242" s="332" t="s">
        <v>1</v>
      </c>
      <c r="F242" s="333" t="s">
        <v>269</v>
      </c>
      <c r="H242" s="334">
        <v>2.0699999999999998</v>
      </c>
      <c r="I242" s="142"/>
      <c r="L242" s="331"/>
      <c r="M242" s="335"/>
      <c r="N242" s="336"/>
      <c r="O242" s="336"/>
      <c r="P242" s="336"/>
      <c r="Q242" s="336"/>
      <c r="R242" s="336"/>
      <c r="S242" s="336"/>
      <c r="T242" s="337"/>
      <c r="AT242" s="332" t="s">
        <v>149</v>
      </c>
      <c r="AU242" s="332" t="s">
        <v>80</v>
      </c>
      <c r="AV242" s="330" t="s">
        <v>80</v>
      </c>
      <c r="AW242" s="330" t="s">
        <v>32</v>
      </c>
      <c r="AX242" s="330" t="s">
        <v>72</v>
      </c>
      <c r="AY242" s="332" t="s">
        <v>135</v>
      </c>
    </row>
    <row r="243" spans="1:65" s="330" customFormat="1" x14ac:dyDescent="0.2">
      <c r="B243" s="331"/>
      <c r="D243" s="299" t="s">
        <v>149</v>
      </c>
      <c r="E243" s="332" t="s">
        <v>1</v>
      </c>
      <c r="F243" s="333" t="s">
        <v>270</v>
      </c>
      <c r="H243" s="334">
        <v>2.0699999999999998</v>
      </c>
      <c r="I243" s="142"/>
      <c r="L243" s="331"/>
      <c r="M243" s="335"/>
      <c r="N243" s="336"/>
      <c r="O243" s="336"/>
      <c r="P243" s="336"/>
      <c r="Q243" s="336"/>
      <c r="R243" s="336"/>
      <c r="S243" s="336"/>
      <c r="T243" s="337"/>
      <c r="AT243" s="332" t="s">
        <v>149</v>
      </c>
      <c r="AU243" s="332" t="s">
        <v>80</v>
      </c>
      <c r="AV243" s="330" t="s">
        <v>80</v>
      </c>
      <c r="AW243" s="330" t="s">
        <v>32</v>
      </c>
      <c r="AX243" s="330" t="s">
        <v>72</v>
      </c>
      <c r="AY243" s="332" t="s">
        <v>135</v>
      </c>
    </row>
    <row r="244" spans="1:65" s="330" customFormat="1" x14ac:dyDescent="0.2">
      <c r="B244" s="331"/>
      <c r="D244" s="299" t="s">
        <v>149</v>
      </c>
      <c r="E244" s="332" t="s">
        <v>1</v>
      </c>
      <c r="F244" s="333" t="s">
        <v>271</v>
      </c>
      <c r="H244" s="334">
        <v>11</v>
      </c>
      <c r="I244" s="142"/>
      <c r="L244" s="331"/>
      <c r="M244" s="335"/>
      <c r="N244" s="336"/>
      <c r="O244" s="336"/>
      <c r="P244" s="336"/>
      <c r="Q244" s="336"/>
      <c r="R244" s="336"/>
      <c r="S244" s="336"/>
      <c r="T244" s="337"/>
      <c r="AT244" s="332" t="s">
        <v>149</v>
      </c>
      <c r="AU244" s="332" t="s">
        <v>80</v>
      </c>
      <c r="AV244" s="330" t="s">
        <v>80</v>
      </c>
      <c r="AW244" s="330" t="s">
        <v>32</v>
      </c>
      <c r="AX244" s="330" t="s">
        <v>72</v>
      </c>
      <c r="AY244" s="332" t="s">
        <v>135</v>
      </c>
    </row>
    <row r="245" spans="1:65" s="338" customFormat="1" x14ac:dyDescent="0.2">
      <c r="B245" s="339"/>
      <c r="D245" s="299" t="s">
        <v>149</v>
      </c>
      <c r="E245" s="340" t="s">
        <v>1</v>
      </c>
      <c r="F245" s="341" t="s">
        <v>165</v>
      </c>
      <c r="H245" s="342">
        <v>49.295000000000002</v>
      </c>
      <c r="I245" s="150"/>
      <c r="L245" s="339"/>
      <c r="M245" s="343"/>
      <c r="N245" s="344"/>
      <c r="O245" s="344"/>
      <c r="P245" s="344"/>
      <c r="Q245" s="344"/>
      <c r="R245" s="344"/>
      <c r="S245" s="344"/>
      <c r="T245" s="345"/>
      <c r="AT245" s="340" t="s">
        <v>149</v>
      </c>
      <c r="AU245" s="340" t="s">
        <v>80</v>
      </c>
      <c r="AV245" s="338" t="s">
        <v>141</v>
      </c>
      <c r="AW245" s="338" t="s">
        <v>32</v>
      </c>
      <c r="AX245" s="338" t="s">
        <v>78</v>
      </c>
      <c r="AY245" s="340" t="s">
        <v>135</v>
      </c>
    </row>
    <row r="246" spans="1:65" s="205" customFormat="1" ht="24" customHeight="1" x14ac:dyDescent="0.2">
      <c r="A246" s="201"/>
      <c r="B246" s="202"/>
      <c r="C246" s="286" t="s">
        <v>272</v>
      </c>
      <c r="D246" s="286" t="s">
        <v>137</v>
      </c>
      <c r="E246" s="287" t="s">
        <v>273</v>
      </c>
      <c r="F246" s="288" t="s">
        <v>274</v>
      </c>
      <c r="G246" s="289" t="s">
        <v>275</v>
      </c>
      <c r="H246" s="290">
        <v>1098.8</v>
      </c>
      <c r="I246" s="119"/>
      <c r="J246" s="291">
        <f>ROUND(I246*H246,2)</f>
        <v>0</v>
      </c>
      <c r="K246" s="288" t="s">
        <v>155</v>
      </c>
      <c r="L246" s="202"/>
      <c r="M246" s="292" t="s">
        <v>1</v>
      </c>
      <c r="N246" s="293" t="s">
        <v>40</v>
      </c>
      <c r="O246" s="294"/>
      <c r="P246" s="295">
        <f>O246*H246</f>
        <v>0</v>
      </c>
      <c r="Q246" s="295">
        <v>0</v>
      </c>
      <c r="R246" s="295">
        <f>Q246*H246</f>
        <v>0</v>
      </c>
      <c r="S246" s="295">
        <v>0</v>
      </c>
      <c r="T246" s="296">
        <f>S246*H246</f>
        <v>0</v>
      </c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R246" s="297" t="s">
        <v>141</v>
      </c>
      <c r="AT246" s="297" t="s">
        <v>137</v>
      </c>
      <c r="AU246" s="297" t="s">
        <v>80</v>
      </c>
      <c r="AY246" s="192" t="s">
        <v>135</v>
      </c>
      <c r="BE246" s="298">
        <f>IF(N246="základní",J246,0)</f>
        <v>0</v>
      </c>
      <c r="BF246" s="298">
        <f>IF(N246="snížená",J246,0)</f>
        <v>0</v>
      </c>
      <c r="BG246" s="298">
        <f>IF(N246="zákl. přenesená",J246,0)</f>
        <v>0</v>
      </c>
      <c r="BH246" s="298">
        <f>IF(N246="sníž. přenesená",J246,0)</f>
        <v>0</v>
      </c>
      <c r="BI246" s="298">
        <f>IF(N246="nulová",J246,0)</f>
        <v>0</v>
      </c>
      <c r="BJ246" s="192" t="s">
        <v>78</v>
      </c>
      <c r="BK246" s="298">
        <f>ROUND(I246*H246,2)</f>
        <v>0</v>
      </c>
      <c r="BL246" s="192" t="s">
        <v>141</v>
      </c>
      <c r="BM246" s="297" t="s">
        <v>276</v>
      </c>
    </row>
    <row r="247" spans="1:65" s="205" customFormat="1" ht="19.5" x14ac:dyDescent="0.2">
      <c r="A247" s="201"/>
      <c r="B247" s="202"/>
      <c r="C247" s="201"/>
      <c r="D247" s="299" t="s">
        <v>143</v>
      </c>
      <c r="E247" s="201"/>
      <c r="F247" s="300" t="s">
        <v>277</v>
      </c>
      <c r="G247" s="201"/>
      <c r="H247" s="201"/>
      <c r="I247" s="49"/>
      <c r="J247" s="201"/>
      <c r="K247" s="201"/>
      <c r="L247" s="202"/>
      <c r="M247" s="301"/>
      <c r="N247" s="302"/>
      <c r="O247" s="294"/>
      <c r="P247" s="294"/>
      <c r="Q247" s="294"/>
      <c r="R247" s="294"/>
      <c r="S247" s="294"/>
      <c r="T247" s="303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T247" s="192" t="s">
        <v>143</v>
      </c>
      <c r="AU247" s="192" t="s">
        <v>80</v>
      </c>
    </row>
    <row r="248" spans="1:65" s="330" customFormat="1" x14ac:dyDescent="0.2">
      <c r="B248" s="331"/>
      <c r="D248" s="299" t="s">
        <v>149</v>
      </c>
      <c r="E248" s="332" t="s">
        <v>1</v>
      </c>
      <c r="F248" s="333" t="s">
        <v>278</v>
      </c>
      <c r="H248" s="334">
        <v>1098.8</v>
      </c>
      <c r="I248" s="142"/>
      <c r="L248" s="331"/>
      <c r="M248" s="335"/>
      <c r="N248" s="336"/>
      <c r="O248" s="336"/>
      <c r="P248" s="336"/>
      <c r="Q248" s="336"/>
      <c r="R248" s="336"/>
      <c r="S248" s="336"/>
      <c r="T248" s="337"/>
      <c r="AT248" s="332" t="s">
        <v>149</v>
      </c>
      <c r="AU248" s="332" t="s">
        <v>80</v>
      </c>
      <c r="AV248" s="330" t="s">
        <v>80</v>
      </c>
      <c r="AW248" s="330" t="s">
        <v>32</v>
      </c>
      <c r="AX248" s="330" t="s">
        <v>78</v>
      </c>
      <c r="AY248" s="332" t="s">
        <v>135</v>
      </c>
    </row>
    <row r="249" spans="1:65" s="205" customFormat="1" ht="16.5" customHeight="1" x14ac:dyDescent="0.2">
      <c r="A249" s="201"/>
      <c r="B249" s="202"/>
      <c r="C249" s="286" t="s">
        <v>8</v>
      </c>
      <c r="D249" s="286" t="s">
        <v>137</v>
      </c>
      <c r="E249" s="287" t="s">
        <v>279</v>
      </c>
      <c r="F249" s="288" t="s">
        <v>280</v>
      </c>
      <c r="G249" s="289" t="s">
        <v>275</v>
      </c>
      <c r="H249" s="290">
        <v>96</v>
      </c>
      <c r="I249" s="119"/>
      <c r="J249" s="291">
        <f>ROUND(I249*H249,2)</f>
        <v>0</v>
      </c>
      <c r="K249" s="288" t="s">
        <v>155</v>
      </c>
      <c r="L249" s="202"/>
      <c r="M249" s="292" t="s">
        <v>1</v>
      </c>
      <c r="N249" s="293" t="s">
        <v>40</v>
      </c>
      <c r="O249" s="294"/>
      <c r="P249" s="295">
        <f>O249*H249</f>
        <v>0</v>
      </c>
      <c r="Q249" s="295">
        <v>0</v>
      </c>
      <c r="R249" s="295">
        <f>Q249*H249</f>
        <v>0</v>
      </c>
      <c r="S249" s="295">
        <v>0</v>
      </c>
      <c r="T249" s="296">
        <f>S249*H249</f>
        <v>0</v>
      </c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R249" s="297" t="s">
        <v>141</v>
      </c>
      <c r="AT249" s="297" t="s">
        <v>137</v>
      </c>
      <c r="AU249" s="297" t="s">
        <v>80</v>
      </c>
      <c r="AY249" s="192" t="s">
        <v>135</v>
      </c>
      <c r="BE249" s="298">
        <f>IF(N249="základní",J249,0)</f>
        <v>0</v>
      </c>
      <c r="BF249" s="298">
        <f>IF(N249="snížená",J249,0)</f>
        <v>0</v>
      </c>
      <c r="BG249" s="298">
        <f>IF(N249="zákl. přenesená",J249,0)</f>
        <v>0</v>
      </c>
      <c r="BH249" s="298">
        <f>IF(N249="sníž. přenesená",J249,0)</f>
        <v>0</v>
      </c>
      <c r="BI249" s="298">
        <f>IF(N249="nulová",J249,0)</f>
        <v>0</v>
      </c>
      <c r="BJ249" s="192" t="s">
        <v>78</v>
      </c>
      <c r="BK249" s="298">
        <f>ROUND(I249*H249,2)</f>
        <v>0</v>
      </c>
      <c r="BL249" s="192" t="s">
        <v>141</v>
      </c>
      <c r="BM249" s="297" t="s">
        <v>281</v>
      </c>
    </row>
    <row r="250" spans="1:65" s="205" customFormat="1" ht="29.25" x14ac:dyDescent="0.2">
      <c r="A250" s="201"/>
      <c r="B250" s="202"/>
      <c r="C250" s="201"/>
      <c r="D250" s="299" t="s">
        <v>143</v>
      </c>
      <c r="E250" s="201"/>
      <c r="F250" s="300" t="s">
        <v>282</v>
      </c>
      <c r="G250" s="201"/>
      <c r="H250" s="201"/>
      <c r="I250" s="49"/>
      <c r="J250" s="201"/>
      <c r="K250" s="201"/>
      <c r="L250" s="202"/>
      <c r="M250" s="301"/>
      <c r="N250" s="302"/>
      <c r="O250" s="294"/>
      <c r="P250" s="294"/>
      <c r="Q250" s="294"/>
      <c r="R250" s="294"/>
      <c r="S250" s="294"/>
      <c r="T250" s="303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T250" s="192" t="s">
        <v>143</v>
      </c>
      <c r="AU250" s="192" t="s">
        <v>80</v>
      </c>
    </row>
    <row r="251" spans="1:65" s="205" customFormat="1" ht="19.5" x14ac:dyDescent="0.2">
      <c r="A251" s="201"/>
      <c r="B251" s="202"/>
      <c r="C251" s="201"/>
      <c r="D251" s="299" t="s">
        <v>171</v>
      </c>
      <c r="E251" s="201"/>
      <c r="F251" s="322" t="s">
        <v>172</v>
      </c>
      <c r="G251" s="201"/>
      <c r="H251" s="201"/>
      <c r="I251" s="49"/>
      <c r="J251" s="201"/>
      <c r="K251" s="201"/>
      <c r="L251" s="202"/>
      <c r="M251" s="301"/>
      <c r="N251" s="302"/>
      <c r="O251" s="294"/>
      <c r="P251" s="294"/>
      <c r="Q251" s="294"/>
      <c r="R251" s="294"/>
      <c r="S251" s="294"/>
      <c r="T251" s="303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T251" s="192" t="s">
        <v>171</v>
      </c>
      <c r="AU251" s="192" t="s">
        <v>80</v>
      </c>
    </row>
    <row r="252" spans="1:65" s="323" customFormat="1" x14ac:dyDescent="0.2">
      <c r="B252" s="324"/>
      <c r="D252" s="299" t="s">
        <v>149</v>
      </c>
      <c r="E252" s="325" t="s">
        <v>1</v>
      </c>
      <c r="F252" s="326" t="s">
        <v>283</v>
      </c>
      <c r="H252" s="325" t="s">
        <v>1</v>
      </c>
      <c r="I252" s="134"/>
      <c r="L252" s="324"/>
      <c r="M252" s="327"/>
      <c r="N252" s="328"/>
      <c r="O252" s="328"/>
      <c r="P252" s="328"/>
      <c r="Q252" s="328"/>
      <c r="R252" s="328"/>
      <c r="S252" s="328"/>
      <c r="T252" s="329"/>
      <c r="AT252" s="325" t="s">
        <v>149</v>
      </c>
      <c r="AU252" s="325" t="s">
        <v>80</v>
      </c>
      <c r="AV252" s="323" t="s">
        <v>78</v>
      </c>
      <c r="AW252" s="323" t="s">
        <v>32</v>
      </c>
      <c r="AX252" s="323" t="s">
        <v>72</v>
      </c>
      <c r="AY252" s="325" t="s">
        <v>135</v>
      </c>
    </row>
    <row r="253" spans="1:65" s="330" customFormat="1" x14ac:dyDescent="0.2">
      <c r="B253" s="331"/>
      <c r="D253" s="299" t="s">
        <v>149</v>
      </c>
      <c r="E253" s="332" t="s">
        <v>1</v>
      </c>
      <c r="F253" s="333" t="s">
        <v>284</v>
      </c>
      <c r="H253" s="334">
        <v>90</v>
      </c>
      <c r="I253" s="142"/>
      <c r="L253" s="331"/>
      <c r="M253" s="335"/>
      <c r="N253" s="336"/>
      <c r="O253" s="336"/>
      <c r="P253" s="336"/>
      <c r="Q253" s="336"/>
      <c r="R253" s="336"/>
      <c r="S253" s="336"/>
      <c r="T253" s="337"/>
      <c r="AT253" s="332" t="s">
        <v>149</v>
      </c>
      <c r="AU253" s="332" t="s">
        <v>80</v>
      </c>
      <c r="AV253" s="330" t="s">
        <v>80</v>
      </c>
      <c r="AW253" s="330" t="s">
        <v>32</v>
      </c>
      <c r="AX253" s="330" t="s">
        <v>72</v>
      </c>
      <c r="AY253" s="332" t="s">
        <v>135</v>
      </c>
    </row>
    <row r="254" spans="1:65" s="330" customFormat="1" x14ac:dyDescent="0.2">
      <c r="B254" s="331"/>
      <c r="D254" s="299" t="s">
        <v>149</v>
      </c>
      <c r="E254" s="332" t="s">
        <v>1</v>
      </c>
      <c r="F254" s="333" t="s">
        <v>285</v>
      </c>
      <c r="H254" s="334">
        <v>6</v>
      </c>
      <c r="I254" s="142"/>
      <c r="L254" s="331"/>
      <c r="M254" s="335"/>
      <c r="N254" s="336"/>
      <c r="O254" s="336"/>
      <c r="P254" s="336"/>
      <c r="Q254" s="336"/>
      <c r="R254" s="336"/>
      <c r="S254" s="336"/>
      <c r="T254" s="337"/>
      <c r="AT254" s="332" t="s">
        <v>149</v>
      </c>
      <c r="AU254" s="332" t="s">
        <v>80</v>
      </c>
      <c r="AV254" s="330" t="s">
        <v>80</v>
      </c>
      <c r="AW254" s="330" t="s">
        <v>32</v>
      </c>
      <c r="AX254" s="330" t="s">
        <v>72</v>
      </c>
      <c r="AY254" s="332" t="s">
        <v>135</v>
      </c>
    </row>
    <row r="255" spans="1:65" s="338" customFormat="1" x14ac:dyDescent="0.2">
      <c r="B255" s="339"/>
      <c r="D255" s="299" t="s">
        <v>149</v>
      </c>
      <c r="E255" s="340" t="s">
        <v>1</v>
      </c>
      <c r="F255" s="341" t="s">
        <v>165</v>
      </c>
      <c r="H255" s="342">
        <v>96</v>
      </c>
      <c r="I255" s="150"/>
      <c r="L255" s="339"/>
      <c r="M255" s="343"/>
      <c r="N255" s="344"/>
      <c r="O255" s="344"/>
      <c r="P255" s="344"/>
      <c r="Q255" s="344"/>
      <c r="R255" s="344"/>
      <c r="S255" s="344"/>
      <c r="T255" s="345"/>
      <c r="AT255" s="340" t="s">
        <v>149</v>
      </c>
      <c r="AU255" s="340" t="s">
        <v>80</v>
      </c>
      <c r="AV255" s="338" t="s">
        <v>141</v>
      </c>
      <c r="AW255" s="338" t="s">
        <v>32</v>
      </c>
      <c r="AX255" s="338" t="s">
        <v>78</v>
      </c>
      <c r="AY255" s="340" t="s">
        <v>135</v>
      </c>
    </row>
    <row r="256" spans="1:65" s="205" customFormat="1" ht="24" customHeight="1" x14ac:dyDescent="0.2">
      <c r="A256" s="201"/>
      <c r="B256" s="202"/>
      <c r="C256" s="286" t="s">
        <v>286</v>
      </c>
      <c r="D256" s="286" t="s">
        <v>137</v>
      </c>
      <c r="E256" s="287" t="s">
        <v>287</v>
      </c>
      <c r="F256" s="288" t="s">
        <v>288</v>
      </c>
      <c r="G256" s="289" t="s">
        <v>275</v>
      </c>
      <c r="H256" s="290">
        <v>78.144000000000005</v>
      </c>
      <c r="I256" s="119"/>
      <c r="J256" s="291">
        <f>ROUND(I256*H256,2)</f>
        <v>0</v>
      </c>
      <c r="K256" s="288" t="s">
        <v>155</v>
      </c>
      <c r="L256" s="202"/>
      <c r="M256" s="292" t="s">
        <v>1</v>
      </c>
      <c r="N256" s="293" t="s">
        <v>40</v>
      </c>
      <c r="O256" s="294"/>
      <c r="P256" s="295">
        <f>O256*H256</f>
        <v>0</v>
      </c>
      <c r="Q256" s="295">
        <v>0</v>
      </c>
      <c r="R256" s="295">
        <f>Q256*H256</f>
        <v>0</v>
      </c>
      <c r="S256" s="295">
        <v>0</v>
      </c>
      <c r="T256" s="296">
        <f>S256*H256</f>
        <v>0</v>
      </c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R256" s="297" t="s">
        <v>141</v>
      </c>
      <c r="AT256" s="297" t="s">
        <v>137</v>
      </c>
      <c r="AU256" s="297" t="s">
        <v>80</v>
      </c>
      <c r="AY256" s="192" t="s">
        <v>135</v>
      </c>
      <c r="BE256" s="298">
        <f>IF(N256="základní",J256,0)</f>
        <v>0</v>
      </c>
      <c r="BF256" s="298">
        <f>IF(N256="snížená",J256,0)</f>
        <v>0</v>
      </c>
      <c r="BG256" s="298">
        <f>IF(N256="zákl. přenesená",J256,0)</f>
        <v>0</v>
      </c>
      <c r="BH256" s="298">
        <f>IF(N256="sníž. přenesená",J256,0)</f>
        <v>0</v>
      </c>
      <c r="BI256" s="298">
        <f>IF(N256="nulová",J256,0)</f>
        <v>0</v>
      </c>
      <c r="BJ256" s="192" t="s">
        <v>78</v>
      </c>
      <c r="BK256" s="298">
        <f>ROUND(I256*H256,2)</f>
        <v>0</v>
      </c>
      <c r="BL256" s="192" t="s">
        <v>141</v>
      </c>
      <c r="BM256" s="297" t="s">
        <v>289</v>
      </c>
    </row>
    <row r="257" spans="1:65" s="205" customFormat="1" ht="19.5" x14ac:dyDescent="0.2">
      <c r="A257" s="201"/>
      <c r="B257" s="202"/>
      <c r="C257" s="201"/>
      <c r="D257" s="299" t="s">
        <v>143</v>
      </c>
      <c r="E257" s="201"/>
      <c r="F257" s="300" t="s">
        <v>290</v>
      </c>
      <c r="G257" s="201"/>
      <c r="H257" s="201"/>
      <c r="I257" s="49"/>
      <c r="J257" s="201"/>
      <c r="K257" s="201"/>
      <c r="L257" s="202"/>
      <c r="M257" s="301"/>
      <c r="N257" s="302"/>
      <c r="O257" s="294"/>
      <c r="P257" s="294"/>
      <c r="Q257" s="294"/>
      <c r="R257" s="294"/>
      <c r="S257" s="294"/>
      <c r="T257" s="303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T257" s="192" t="s">
        <v>143</v>
      </c>
      <c r="AU257" s="192" t="s">
        <v>80</v>
      </c>
    </row>
    <row r="258" spans="1:65" s="205" customFormat="1" ht="29.25" x14ac:dyDescent="0.2">
      <c r="A258" s="201"/>
      <c r="B258" s="202"/>
      <c r="C258" s="201"/>
      <c r="D258" s="299" t="s">
        <v>171</v>
      </c>
      <c r="E258" s="201"/>
      <c r="F258" s="322" t="s">
        <v>291</v>
      </c>
      <c r="G258" s="201"/>
      <c r="H258" s="201"/>
      <c r="I258" s="49"/>
      <c r="J258" s="201"/>
      <c r="K258" s="201"/>
      <c r="L258" s="202"/>
      <c r="M258" s="301"/>
      <c r="N258" s="302"/>
      <c r="O258" s="294"/>
      <c r="P258" s="294"/>
      <c r="Q258" s="294"/>
      <c r="R258" s="294"/>
      <c r="S258" s="294"/>
      <c r="T258" s="303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T258" s="192" t="s">
        <v>171</v>
      </c>
      <c r="AU258" s="192" t="s">
        <v>80</v>
      </c>
    </row>
    <row r="259" spans="1:65" s="323" customFormat="1" x14ac:dyDescent="0.2">
      <c r="B259" s="324"/>
      <c r="D259" s="299" t="s">
        <v>149</v>
      </c>
      <c r="E259" s="325" t="s">
        <v>1</v>
      </c>
      <c r="F259" s="326" t="s">
        <v>292</v>
      </c>
      <c r="H259" s="325" t="s">
        <v>1</v>
      </c>
      <c r="I259" s="134"/>
      <c r="L259" s="324"/>
      <c r="M259" s="327"/>
      <c r="N259" s="328"/>
      <c r="O259" s="328"/>
      <c r="P259" s="328"/>
      <c r="Q259" s="328"/>
      <c r="R259" s="328"/>
      <c r="S259" s="328"/>
      <c r="T259" s="329"/>
      <c r="AT259" s="325" t="s">
        <v>149</v>
      </c>
      <c r="AU259" s="325" t="s">
        <v>80</v>
      </c>
      <c r="AV259" s="323" t="s">
        <v>78</v>
      </c>
      <c r="AW259" s="323" t="s">
        <v>32</v>
      </c>
      <c r="AX259" s="323" t="s">
        <v>72</v>
      </c>
      <c r="AY259" s="325" t="s">
        <v>135</v>
      </c>
    </row>
    <row r="260" spans="1:65" s="330" customFormat="1" x14ac:dyDescent="0.2">
      <c r="B260" s="331"/>
      <c r="D260" s="299" t="s">
        <v>149</v>
      </c>
      <c r="E260" s="332" t="s">
        <v>1</v>
      </c>
      <c r="F260" s="333" t="s">
        <v>293</v>
      </c>
      <c r="H260" s="334">
        <v>68.111999999999995</v>
      </c>
      <c r="I260" s="142"/>
      <c r="L260" s="331"/>
      <c r="M260" s="335"/>
      <c r="N260" s="336"/>
      <c r="O260" s="336"/>
      <c r="P260" s="336"/>
      <c r="Q260" s="336"/>
      <c r="R260" s="336"/>
      <c r="S260" s="336"/>
      <c r="T260" s="337"/>
      <c r="AT260" s="332" t="s">
        <v>149</v>
      </c>
      <c r="AU260" s="332" t="s">
        <v>80</v>
      </c>
      <c r="AV260" s="330" t="s">
        <v>80</v>
      </c>
      <c r="AW260" s="330" t="s">
        <v>32</v>
      </c>
      <c r="AX260" s="330" t="s">
        <v>72</v>
      </c>
      <c r="AY260" s="332" t="s">
        <v>135</v>
      </c>
    </row>
    <row r="261" spans="1:65" s="330" customFormat="1" x14ac:dyDescent="0.2">
      <c r="B261" s="331"/>
      <c r="D261" s="299" t="s">
        <v>149</v>
      </c>
      <c r="E261" s="332" t="s">
        <v>1</v>
      </c>
      <c r="F261" s="333" t="s">
        <v>294</v>
      </c>
      <c r="H261" s="334">
        <v>29.568000000000001</v>
      </c>
      <c r="I261" s="142"/>
      <c r="L261" s="331"/>
      <c r="M261" s="335"/>
      <c r="N261" s="336"/>
      <c r="O261" s="336"/>
      <c r="P261" s="336"/>
      <c r="Q261" s="336"/>
      <c r="R261" s="336"/>
      <c r="S261" s="336"/>
      <c r="T261" s="337"/>
      <c r="AT261" s="332" t="s">
        <v>149</v>
      </c>
      <c r="AU261" s="332" t="s">
        <v>80</v>
      </c>
      <c r="AV261" s="330" t="s">
        <v>80</v>
      </c>
      <c r="AW261" s="330" t="s">
        <v>32</v>
      </c>
      <c r="AX261" s="330" t="s">
        <v>72</v>
      </c>
      <c r="AY261" s="332" t="s">
        <v>135</v>
      </c>
    </row>
    <row r="262" spans="1:65" s="346" customFormat="1" x14ac:dyDescent="0.2">
      <c r="B262" s="347"/>
      <c r="D262" s="299" t="s">
        <v>149</v>
      </c>
      <c r="E262" s="348" t="s">
        <v>1</v>
      </c>
      <c r="F262" s="349" t="s">
        <v>295</v>
      </c>
      <c r="H262" s="350">
        <v>97.679999999999993</v>
      </c>
      <c r="I262" s="159"/>
      <c r="L262" s="347"/>
      <c r="M262" s="351"/>
      <c r="N262" s="352"/>
      <c r="O262" s="352"/>
      <c r="P262" s="352"/>
      <c r="Q262" s="352"/>
      <c r="R262" s="352"/>
      <c r="S262" s="352"/>
      <c r="T262" s="353"/>
      <c r="AT262" s="348" t="s">
        <v>149</v>
      </c>
      <c r="AU262" s="348" t="s">
        <v>80</v>
      </c>
      <c r="AV262" s="346" t="s">
        <v>152</v>
      </c>
      <c r="AW262" s="346" t="s">
        <v>32</v>
      </c>
      <c r="AX262" s="346" t="s">
        <v>72</v>
      </c>
      <c r="AY262" s="348" t="s">
        <v>135</v>
      </c>
    </row>
    <row r="263" spans="1:65" s="330" customFormat="1" x14ac:dyDescent="0.2">
      <c r="B263" s="331"/>
      <c r="D263" s="299" t="s">
        <v>149</v>
      </c>
      <c r="E263" s="332" t="s">
        <v>1</v>
      </c>
      <c r="F263" s="333" t="s">
        <v>296</v>
      </c>
      <c r="H263" s="334">
        <v>78.144000000000005</v>
      </c>
      <c r="I263" s="142"/>
      <c r="L263" s="331"/>
      <c r="M263" s="335"/>
      <c r="N263" s="336"/>
      <c r="O263" s="336"/>
      <c r="P263" s="336"/>
      <c r="Q263" s="336"/>
      <c r="R263" s="336"/>
      <c r="S263" s="336"/>
      <c r="T263" s="337"/>
      <c r="AT263" s="332" t="s">
        <v>149</v>
      </c>
      <c r="AU263" s="332" t="s">
        <v>80</v>
      </c>
      <c r="AV263" s="330" t="s">
        <v>80</v>
      </c>
      <c r="AW263" s="330" t="s">
        <v>32</v>
      </c>
      <c r="AX263" s="330" t="s">
        <v>78</v>
      </c>
      <c r="AY263" s="332" t="s">
        <v>135</v>
      </c>
    </row>
    <row r="264" spans="1:65" s="205" customFormat="1" ht="24" customHeight="1" x14ac:dyDescent="0.2">
      <c r="A264" s="201"/>
      <c r="B264" s="202"/>
      <c r="C264" s="286" t="s">
        <v>297</v>
      </c>
      <c r="D264" s="286" t="s">
        <v>137</v>
      </c>
      <c r="E264" s="287" t="s">
        <v>298</v>
      </c>
      <c r="F264" s="288" t="s">
        <v>299</v>
      </c>
      <c r="G264" s="289" t="s">
        <v>275</v>
      </c>
      <c r="H264" s="290">
        <v>23.443000000000001</v>
      </c>
      <c r="I264" s="119"/>
      <c r="J264" s="291">
        <f>ROUND(I264*H264,2)</f>
        <v>0</v>
      </c>
      <c r="K264" s="288" t="s">
        <v>155</v>
      </c>
      <c r="L264" s="202"/>
      <c r="M264" s="292" t="s">
        <v>1</v>
      </c>
      <c r="N264" s="293" t="s">
        <v>40</v>
      </c>
      <c r="O264" s="294"/>
      <c r="P264" s="295">
        <f>O264*H264</f>
        <v>0</v>
      </c>
      <c r="Q264" s="295">
        <v>0</v>
      </c>
      <c r="R264" s="295">
        <f>Q264*H264</f>
        <v>0</v>
      </c>
      <c r="S264" s="295">
        <v>0</v>
      </c>
      <c r="T264" s="296">
        <f>S264*H264</f>
        <v>0</v>
      </c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R264" s="297" t="s">
        <v>141</v>
      </c>
      <c r="AT264" s="297" t="s">
        <v>137</v>
      </c>
      <c r="AU264" s="297" t="s">
        <v>80</v>
      </c>
      <c r="AY264" s="192" t="s">
        <v>135</v>
      </c>
      <c r="BE264" s="298">
        <f>IF(N264="základní",J264,0)</f>
        <v>0</v>
      </c>
      <c r="BF264" s="298">
        <f>IF(N264="snížená",J264,0)</f>
        <v>0</v>
      </c>
      <c r="BG264" s="298">
        <f>IF(N264="zákl. přenesená",J264,0)</f>
        <v>0</v>
      </c>
      <c r="BH264" s="298">
        <f>IF(N264="sníž. přenesená",J264,0)</f>
        <v>0</v>
      </c>
      <c r="BI264" s="298">
        <f>IF(N264="nulová",J264,0)</f>
        <v>0</v>
      </c>
      <c r="BJ264" s="192" t="s">
        <v>78</v>
      </c>
      <c r="BK264" s="298">
        <f>ROUND(I264*H264,2)</f>
        <v>0</v>
      </c>
      <c r="BL264" s="192" t="s">
        <v>141</v>
      </c>
      <c r="BM264" s="297" t="s">
        <v>300</v>
      </c>
    </row>
    <row r="265" spans="1:65" s="205" customFormat="1" ht="29.25" x14ac:dyDescent="0.2">
      <c r="A265" s="201"/>
      <c r="B265" s="202"/>
      <c r="C265" s="201"/>
      <c r="D265" s="299" t="s">
        <v>143</v>
      </c>
      <c r="E265" s="201"/>
      <c r="F265" s="300" t="s">
        <v>301</v>
      </c>
      <c r="G265" s="201"/>
      <c r="H265" s="201"/>
      <c r="I265" s="49"/>
      <c r="J265" s="201"/>
      <c r="K265" s="201"/>
      <c r="L265" s="202"/>
      <c r="M265" s="301"/>
      <c r="N265" s="302"/>
      <c r="O265" s="294"/>
      <c r="P265" s="294"/>
      <c r="Q265" s="294"/>
      <c r="R265" s="294"/>
      <c r="S265" s="294"/>
      <c r="T265" s="303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T265" s="192" t="s">
        <v>143</v>
      </c>
      <c r="AU265" s="192" t="s">
        <v>80</v>
      </c>
    </row>
    <row r="266" spans="1:65" s="330" customFormat="1" x14ac:dyDescent="0.2">
      <c r="B266" s="331"/>
      <c r="D266" s="299" t="s">
        <v>149</v>
      </c>
      <c r="E266" s="332" t="s">
        <v>1</v>
      </c>
      <c r="F266" s="333" t="s">
        <v>302</v>
      </c>
      <c r="H266" s="334">
        <v>23.443000000000001</v>
      </c>
      <c r="I266" s="142"/>
      <c r="L266" s="331"/>
      <c r="M266" s="335"/>
      <c r="N266" s="336"/>
      <c r="O266" s="336"/>
      <c r="P266" s="336"/>
      <c r="Q266" s="336"/>
      <c r="R266" s="336"/>
      <c r="S266" s="336"/>
      <c r="T266" s="337"/>
      <c r="AT266" s="332" t="s">
        <v>149</v>
      </c>
      <c r="AU266" s="332" t="s">
        <v>80</v>
      </c>
      <c r="AV266" s="330" t="s">
        <v>80</v>
      </c>
      <c r="AW266" s="330" t="s">
        <v>32</v>
      </c>
      <c r="AX266" s="330" t="s">
        <v>78</v>
      </c>
      <c r="AY266" s="332" t="s">
        <v>135</v>
      </c>
    </row>
    <row r="267" spans="1:65" s="205" customFormat="1" ht="24" customHeight="1" x14ac:dyDescent="0.2">
      <c r="A267" s="201"/>
      <c r="B267" s="202"/>
      <c r="C267" s="286" t="s">
        <v>303</v>
      </c>
      <c r="D267" s="286" t="s">
        <v>137</v>
      </c>
      <c r="E267" s="287" t="s">
        <v>304</v>
      </c>
      <c r="F267" s="288" t="s">
        <v>305</v>
      </c>
      <c r="G267" s="289" t="s">
        <v>275</v>
      </c>
      <c r="H267" s="290">
        <v>19.536000000000001</v>
      </c>
      <c r="I267" s="119"/>
      <c r="J267" s="291">
        <f>ROUND(I267*H267,2)</f>
        <v>0</v>
      </c>
      <c r="K267" s="288" t="s">
        <v>155</v>
      </c>
      <c r="L267" s="202"/>
      <c r="M267" s="292" t="s">
        <v>1</v>
      </c>
      <c r="N267" s="293" t="s">
        <v>40</v>
      </c>
      <c r="O267" s="294"/>
      <c r="P267" s="295">
        <f>O267*H267</f>
        <v>0</v>
      </c>
      <c r="Q267" s="295">
        <v>0</v>
      </c>
      <c r="R267" s="295">
        <f>Q267*H267</f>
        <v>0</v>
      </c>
      <c r="S267" s="295">
        <v>0</v>
      </c>
      <c r="T267" s="296">
        <f>S267*H267</f>
        <v>0</v>
      </c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R267" s="297" t="s">
        <v>141</v>
      </c>
      <c r="AT267" s="297" t="s">
        <v>137</v>
      </c>
      <c r="AU267" s="297" t="s">
        <v>80</v>
      </c>
      <c r="AY267" s="192" t="s">
        <v>135</v>
      </c>
      <c r="BE267" s="298">
        <f>IF(N267="základní",J267,0)</f>
        <v>0</v>
      </c>
      <c r="BF267" s="298">
        <f>IF(N267="snížená",J267,0)</f>
        <v>0</v>
      </c>
      <c r="BG267" s="298">
        <f>IF(N267="zákl. přenesená",J267,0)</f>
        <v>0</v>
      </c>
      <c r="BH267" s="298">
        <f>IF(N267="sníž. přenesená",J267,0)</f>
        <v>0</v>
      </c>
      <c r="BI267" s="298">
        <f>IF(N267="nulová",J267,0)</f>
        <v>0</v>
      </c>
      <c r="BJ267" s="192" t="s">
        <v>78</v>
      </c>
      <c r="BK267" s="298">
        <f>ROUND(I267*H267,2)</f>
        <v>0</v>
      </c>
      <c r="BL267" s="192" t="s">
        <v>141</v>
      </c>
      <c r="BM267" s="297" t="s">
        <v>306</v>
      </c>
    </row>
    <row r="268" spans="1:65" s="205" customFormat="1" ht="19.5" x14ac:dyDescent="0.2">
      <c r="A268" s="201"/>
      <c r="B268" s="202"/>
      <c r="C268" s="201"/>
      <c r="D268" s="299" t="s">
        <v>143</v>
      </c>
      <c r="E268" s="201"/>
      <c r="F268" s="300" t="s">
        <v>307</v>
      </c>
      <c r="G268" s="201"/>
      <c r="H268" s="201"/>
      <c r="I268" s="49"/>
      <c r="J268" s="201"/>
      <c r="K268" s="201"/>
      <c r="L268" s="202"/>
      <c r="M268" s="301"/>
      <c r="N268" s="302"/>
      <c r="O268" s="294"/>
      <c r="P268" s="294"/>
      <c r="Q268" s="294"/>
      <c r="R268" s="294"/>
      <c r="S268" s="294"/>
      <c r="T268" s="303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T268" s="192" t="s">
        <v>143</v>
      </c>
      <c r="AU268" s="192" t="s">
        <v>80</v>
      </c>
    </row>
    <row r="269" spans="1:65" s="205" customFormat="1" ht="29.25" x14ac:dyDescent="0.2">
      <c r="A269" s="201"/>
      <c r="B269" s="202"/>
      <c r="C269" s="201"/>
      <c r="D269" s="299" t="s">
        <v>171</v>
      </c>
      <c r="E269" s="201"/>
      <c r="F269" s="322" t="s">
        <v>291</v>
      </c>
      <c r="G269" s="201"/>
      <c r="H269" s="201"/>
      <c r="I269" s="49"/>
      <c r="J269" s="201"/>
      <c r="K269" s="201"/>
      <c r="L269" s="202"/>
      <c r="M269" s="301"/>
      <c r="N269" s="302"/>
      <c r="O269" s="294"/>
      <c r="P269" s="294"/>
      <c r="Q269" s="294"/>
      <c r="R269" s="294"/>
      <c r="S269" s="294"/>
      <c r="T269" s="303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T269" s="192" t="s">
        <v>171</v>
      </c>
      <c r="AU269" s="192" t="s">
        <v>80</v>
      </c>
    </row>
    <row r="270" spans="1:65" s="323" customFormat="1" x14ac:dyDescent="0.2">
      <c r="B270" s="324"/>
      <c r="D270" s="299" t="s">
        <v>149</v>
      </c>
      <c r="E270" s="325" t="s">
        <v>1</v>
      </c>
      <c r="F270" s="326" t="s">
        <v>308</v>
      </c>
      <c r="H270" s="325" t="s">
        <v>1</v>
      </c>
      <c r="I270" s="134"/>
      <c r="L270" s="324"/>
      <c r="M270" s="327"/>
      <c r="N270" s="328"/>
      <c r="O270" s="328"/>
      <c r="P270" s="328"/>
      <c r="Q270" s="328"/>
      <c r="R270" s="328"/>
      <c r="S270" s="328"/>
      <c r="T270" s="329"/>
      <c r="AT270" s="325" t="s">
        <v>149</v>
      </c>
      <c r="AU270" s="325" t="s">
        <v>80</v>
      </c>
      <c r="AV270" s="323" t="s">
        <v>78</v>
      </c>
      <c r="AW270" s="323" t="s">
        <v>32</v>
      </c>
      <c r="AX270" s="323" t="s">
        <v>72</v>
      </c>
      <c r="AY270" s="325" t="s">
        <v>135</v>
      </c>
    </row>
    <row r="271" spans="1:65" s="330" customFormat="1" x14ac:dyDescent="0.2">
      <c r="B271" s="331"/>
      <c r="D271" s="299" t="s">
        <v>149</v>
      </c>
      <c r="E271" s="332" t="s">
        <v>1</v>
      </c>
      <c r="F271" s="333" t="s">
        <v>309</v>
      </c>
      <c r="H271" s="334">
        <v>19.536000000000001</v>
      </c>
      <c r="I271" s="142"/>
      <c r="L271" s="331"/>
      <c r="M271" s="335"/>
      <c r="N271" s="336"/>
      <c r="O271" s="336"/>
      <c r="P271" s="336"/>
      <c r="Q271" s="336"/>
      <c r="R271" s="336"/>
      <c r="S271" s="336"/>
      <c r="T271" s="337"/>
      <c r="AT271" s="332" t="s">
        <v>149</v>
      </c>
      <c r="AU271" s="332" t="s">
        <v>80</v>
      </c>
      <c r="AV271" s="330" t="s">
        <v>80</v>
      </c>
      <c r="AW271" s="330" t="s">
        <v>32</v>
      </c>
      <c r="AX271" s="330" t="s">
        <v>78</v>
      </c>
      <c r="AY271" s="332" t="s">
        <v>135</v>
      </c>
    </row>
    <row r="272" spans="1:65" s="205" customFormat="1" ht="24" customHeight="1" x14ac:dyDescent="0.2">
      <c r="A272" s="201"/>
      <c r="B272" s="202"/>
      <c r="C272" s="286" t="s">
        <v>310</v>
      </c>
      <c r="D272" s="286" t="s">
        <v>137</v>
      </c>
      <c r="E272" s="287" t="s">
        <v>311</v>
      </c>
      <c r="F272" s="288" t="s">
        <v>312</v>
      </c>
      <c r="G272" s="289" t="s">
        <v>275</v>
      </c>
      <c r="H272" s="290">
        <v>5.8609999999999998</v>
      </c>
      <c r="I272" s="119"/>
      <c r="J272" s="291">
        <f>ROUND(I272*H272,2)</f>
        <v>0</v>
      </c>
      <c r="K272" s="288" t="s">
        <v>155</v>
      </c>
      <c r="L272" s="202"/>
      <c r="M272" s="292" t="s">
        <v>1</v>
      </c>
      <c r="N272" s="293" t="s">
        <v>40</v>
      </c>
      <c r="O272" s="294"/>
      <c r="P272" s="295">
        <f>O272*H272</f>
        <v>0</v>
      </c>
      <c r="Q272" s="295">
        <v>0</v>
      </c>
      <c r="R272" s="295">
        <f>Q272*H272</f>
        <v>0</v>
      </c>
      <c r="S272" s="295">
        <v>0</v>
      </c>
      <c r="T272" s="296">
        <f>S272*H272</f>
        <v>0</v>
      </c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R272" s="297" t="s">
        <v>141</v>
      </c>
      <c r="AT272" s="297" t="s">
        <v>137</v>
      </c>
      <c r="AU272" s="297" t="s">
        <v>80</v>
      </c>
      <c r="AY272" s="192" t="s">
        <v>135</v>
      </c>
      <c r="BE272" s="298">
        <f>IF(N272="základní",J272,0)</f>
        <v>0</v>
      </c>
      <c r="BF272" s="298">
        <f>IF(N272="snížená",J272,0)</f>
        <v>0</v>
      </c>
      <c r="BG272" s="298">
        <f>IF(N272="zákl. přenesená",J272,0)</f>
        <v>0</v>
      </c>
      <c r="BH272" s="298">
        <f>IF(N272="sníž. přenesená",J272,0)</f>
        <v>0</v>
      </c>
      <c r="BI272" s="298">
        <f>IF(N272="nulová",J272,0)</f>
        <v>0</v>
      </c>
      <c r="BJ272" s="192" t="s">
        <v>78</v>
      </c>
      <c r="BK272" s="298">
        <f>ROUND(I272*H272,2)</f>
        <v>0</v>
      </c>
      <c r="BL272" s="192" t="s">
        <v>141</v>
      </c>
      <c r="BM272" s="297" t="s">
        <v>313</v>
      </c>
    </row>
    <row r="273" spans="1:65" s="205" customFormat="1" ht="29.25" x14ac:dyDescent="0.2">
      <c r="A273" s="201"/>
      <c r="B273" s="202"/>
      <c r="C273" s="201"/>
      <c r="D273" s="299" t="s">
        <v>143</v>
      </c>
      <c r="E273" s="201"/>
      <c r="F273" s="300" t="s">
        <v>314</v>
      </c>
      <c r="G273" s="201"/>
      <c r="H273" s="201"/>
      <c r="I273" s="49"/>
      <c r="J273" s="201"/>
      <c r="K273" s="201"/>
      <c r="L273" s="202"/>
      <c r="M273" s="301"/>
      <c r="N273" s="302"/>
      <c r="O273" s="294"/>
      <c r="P273" s="294"/>
      <c r="Q273" s="294"/>
      <c r="R273" s="294"/>
      <c r="S273" s="294"/>
      <c r="T273" s="303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T273" s="192" t="s">
        <v>143</v>
      </c>
      <c r="AU273" s="192" t="s">
        <v>80</v>
      </c>
    </row>
    <row r="274" spans="1:65" s="330" customFormat="1" x14ac:dyDescent="0.2">
      <c r="B274" s="331"/>
      <c r="D274" s="299" t="s">
        <v>149</v>
      </c>
      <c r="E274" s="332" t="s">
        <v>1</v>
      </c>
      <c r="F274" s="333" t="s">
        <v>315</v>
      </c>
      <c r="H274" s="334">
        <v>5.8609999999999998</v>
      </c>
      <c r="I274" s="142"/>
      <c r="L274" s="331"/>
      <c r="M274" s="335"/>
      <c r="N274" s="336"/>
      <c r="O274" s="336"/>
      <c r="P274" s="336"/>
      <c r="Q274" s="336"/>
      <c r="R274" s="336"/>
      <c r="S274" s="336"/>
      <c r="T274" s="337"/>
      <c r="AT274" s="332" t="s">
        <v>149</v>
      </c>
      <c r="AU274" s="332" t="s">
        <v>80</v>
      </c>
      <c r="AV274" s="330" t="s">
        <v>80</v>
      </c>
      <c r="AW274" s="330" t="s">
        <v>32</v>
      </c>
      <c r="AX274" s="330" t="s">
        <v>78</v>
      </c>
      <c r="AY274" s="332" t="s">
        <v>135</v>
      </c>
    </row>
    <row r="275" spans="1:65" s="205" customFormat="1" ht="24" customHeight="1" x14ac:dyDescent="0.2">
      <c r="A275" s="201"/>
      <c r="B275" s="202"/>
      <c r="C275" s="286" t="s">
        <v>7</v>
      </c>
      <c r="D275" s="286" t="s">
        <v>137</v>
      </c>
      <c r="E275" s="287" t="s">
        <v>316</v>
      </c>
      <c r="F275" s="288" t="s">
        <v>317</v>
      </c>
      <c r="G275" s="289" t="s">
        <v>275</v>
      </c>
      <c r="H275" s="290">
        <v>5243.3149999999996</v>
      </c>
      <c r="I275" s="119"/>
      <c r="J275" s="291">
        <f>ROUND(I275*H275,2)</f>
        <v>0</v>
      </c>
      <c r="K275" s="288" t="s">
        <v>155</v>
      </c>
      <c r="L275" s="202"/>
      <c r="M275" s="292" t="s">
        <v>1</v>
      </c>
      <c r="N275" s="293" t="s">
        <v>40</v>
      </c>
      <c r="O275" s="294"/>
      <c r="P275" s="295">
        <f>O275*H275</f>
        <v>0</v>
      </c>
      <c r="Q275" s="295">
        <v>0</v>
      </c>
      <c r="R275" s="295">
        <f>Q275*H275</f>
        <v>0</v>
      </c>
      <c r="S275" s="295">
        <v>0</v>
      </c>
      <c r="T275" s="296">
        <f>S275*H275</f>
        <v>0</v>
      </c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R275" s="297" t="s">
        <v>141</v>
      </c>
      <c r="AT275" s="297" t="s">
        <v>137</v>
      </c>
      <c r="AU275" s="297" t="s">
        <v>80</v>
      </c>
      <c r="AY275" s="192" t="s">
        <v>135</v>
      </c>
      <c r="BE275" s="298">
        <f>IF(N275="základní",J275,0)</f>
        <v>0</v>
      </c>
      <c r="BF275" s="298">
        <f>IF(N275="snížená",J275,0)</f>
        <v>0</v>
      </c>
      <c r="BG275" s="298">
        <f>IF(N275="zákl. přenesená",J275,0)</f>
        <v>0</v>
      </c>
      <c r="BH275" s="298">
        <f>IF(N275="sníž. přenesená",J275,0)</f>
        <v>0</v>
      </c>
      <c r="BI275" s="298">
        <f>IF(N275="nulová",J275,0)</f>
        <v>0</v>
      </c>
      <c r="BJ275" s="192" t="s">
        <v>78</v>
      </c>
      <c r="BK275" s="298">
        <f>ROUND(I275*H275,2)</f>
        <v>0</v>
      </c>
      <c r="BL275" s="192" t="s">
        <v>141</v>
      </c>
      <c r="BM275" s="297" t="s">
        <v>318</v>
      </c>
    </row>
    <row r="276" spans="1:65" s="205" customFormat="1" ht="29.25" x14ac:dyDescent="0.2">
      <c r="A276" s="201"/>
      <c r="B276" s="202"/>
      <c r="C276" s="201"/>
      <c r="D276" s="299" t="s">
        <v>143</v>
      </c>
      <c r="E276" s="201"/>
      <c r="F276" s="300" t="s">
        <v>319</v>
      </c>
      <c r="G276" s="201"/>
      <c r="H276" s="201"/>
      <c r="I276" s="49"/>
      <c r="J276" s="201"/>
      <c r="K276" s="201"/>
      <c r="L276" s="202"/>
      <c r="M276" s="301"/>
      <c r="N276" s="302"/>
      <c r="O276" s="294"/>
      <c r="P276" s="294"/>
      <c r="Q276" s="294"/>
      <c r="R276" s="294"/>
      <c r="S276" s="294"/>
      <c r="T276" s="303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T276" s="192" t="s">
        <v>143</v>
      </c>
      <c r="AU276" s="192" t="s">
        <v>80</v>
      </c>
    </row>
    <row r="277" spans="1:65" s="205" customFormat="1" ht="29.25" x14ac:dyDescent="0.2">
      <c r="A277" s="201"/>
      <c r="B277" s="202"/>
      <c r="C277" s="201"/>
      <c r="D277" s="299" t="s">
        <v>171</v>
      </c>
      <c r="E277" s="201"/>
      <c r="F277" s="322" t="s">
        <v>291</v>
      </c>
      <c r="G277" s="201"/>
      <c r="H277" s="201"/>
      <c r="I277" s="49"/>
      <c r="J277" s="201"/>
      <c r="K277" s="201"/>
      <c r="L277" s="202"/>
      <c r="M277" s="301"/>
      <c r="N277" s="302"/>
      <c r="O277" s="294"/>
      <c r="P277" s="294"/>
      <c r="Q277" s="294"/>
      <c r="R277" s="294"/>
      <c r="S277" s="294"/>
      <c r="T277" s="303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T277" s="192" t="s">
        <v>171</v>
      </c>
      <c r="AU277" s="192" t="s">
        <v>80</v>
      </c>
    </row>
    <row r="278" spans="1:65" s="323" customFormat="1" x14ac:dyDescent="0.2">
      <c r="B278" s="324"/>
      <c r="D278" s="299" t="s">
        <v>149</v>
      </c>
      <c r="E278" s="325" t="s">
        <v>1</v>
      </c>
      <c r="F278" s="326" t="s">
        <v>173</v>
      </c>
      <c r="H278" s="325" t="s">
        <v>1</v>
      </c>
      <c r="I278" s="134"/>
      <c r="L278" s="324"/>
      <c r="M278" s="327"/>
      <c r="N278" s="328"/>
      <c r="O278" s="328"/>
      <c r="P278" s="328"/>
      <c r="Q278" s="328"/>
      <c r="R278" s="328"/>
      <c r="S278" s="328"/>
      <c r="T278" s="329"/>
      <c r="AT278" s="325" t="s">
        <v>149</v>
      </c>
      <c r="AU278" s="325" t="s">
        <v>80</v>
      </c>
      <c r="AV278" s="323" t="s">
        <v>78</v>
      </c>
      <c r="AW278" s="323" t="s">
        <v>32</v>
      </c>
      <c r="AX278" s="323" t="s">
        <v>72</v>
      </c>
      <c r="AY278" s="325" t="s">
        <v>135</v>
      </c>
    </row>
    <row r="279" spans="1:65" s="330" customFormat="1" x14ac:dyDescent="0.2">
      <c r="B279" s="331"/>
      <c r="D279" s="299" t="s">
        <v>149</v>
      </c>
      <c r="E279" s="332" t="s">
        <v>1</v>
      </c>
      <c r="F279" s="333" t="s">
        <v>320</v>
      </c>
      <c r="H279" s="334">
        <v>971.77200000000005</v>
      </c>
      <c r="I279" s="142"/>
      <c r="L279" s="331"/>
      <c r="M279" s="335"/>
      <c r="N279" s="336"/>
      <c r="O279" s="336"/>
      <c r="P279" s="336"/>
      <c r="Q279" s="336"/>
      <c r="R279" s="336"/>
      <c r="S279" s="336"/>
      <c r="T279" s="337"/>
      <c r="AT279" s="332" t="s">
        <v>149</v>
      </c>
      <c r="AU279" s="332" t="s">
        <v>80</v>
      </c>
      <c r="AV279" s="330" t="s">
        <v>80</v>
      </c>
      <c r="AW279" s="330" t="s">
        <v>32</v>
      </c>
      <c r="AX279" s="330" t="s">
        <v>72</v>
      </c>
      <c r="AY279" s="332" t="s">
        <v>135</v>
      </c>
    </row>
    <row r="280" spans="1:65" s="330" customFormat="1" x14ac:dyDescent="0.2">
      <c r="B280" s="331"/>
      <c r="D280" s="299" t="s">
        <v>149</v>
      </c>
      <c r="E280" s="332" t="s">
        <v>1</v>
      </c>
      <c r="F280" s="333" t="s">
        <v>321</v>
      </c>
      <c r="H280" s="334">
        <v>1064.798</v>
      </c>
      <c r="I280" s="142"/>
      <c r="L280" s="331"/>
      <c r="M280" s="335"/>
      <c r="N280" s="336"/>
      <c r="O280" s="336"/>
      <c r="P280" s="336"/>
      <c r="Q280" s="336"/>
      <c r="R280" s="336"/>
      <c r="S280" s="336"/>
      <c r="T280" s="337"/>
      <c r="AT280" s="332" t="s">
        <v>149</v>
      </c>
      <c r="AU280" s="332" t="s">
        <v>80</v>
      </c>
      <c r="AV280" s="330" t="s">
        <v>80</v>
      </c>
      <c r="AW280" s="330" t="s">
        <v>32</v>
      </c>
      <c r="AX280" s="330" t="s">
        <v>72</v>
      </c>
      <c r="AY280" s="332" t="s">
        <v>135</v>
      </c>
    </row>
    <row r="281" spans="1:65" s="330" customFormat="1" x14ac:dyDescent="0.2">
      <c r="B281" s="331"/>
      <c r="D281" s="299" t="s">
        <v>149</v>
      </c>
      <c r="E281" s="332" t="s">
        <v>1</v>
      </c>
      <c r="F281" s="333" t="s">
        <v>322</v>
      </c>
      <c r="H281" s="334">
        <v>65.204999999999998</v>
      </c>
      <c r="I281" s="142"/>
      <c r="L281" s="331"/>
      <c r="M281" s="335"/>
      <c r="N281" s="336"/>
      <c r="O281" s="336"/>
      <c r="P281" s="336"/>
      <c r="Q281" s="336"/>
      <c r="R281" s="336"/>
      <c r="S281" s="336"/>
      <c r="T281" s="337"/>
      <c r="AT281" s="332" t="s">
        <v>149</v>
      </c>
      <c r="AU281" s="332" t="s">
        <v>80</v>
      </c>
      <c r="AV281" s="330" t="s">
        <v>80</v>
      </c>
      <c r="AW281" s="330" t="s">
        <v>32</v>
      </c>
      <c r="AX281" s="330" t="s">
        <v>72</v>
      </c>
      <c r="AY281" s="332" t="s">
        <v>135</v>
      </c>
    </row>
    <row r="282" spans="1:65" s="330" customFormat="1" x14ac:dyDescent="0.2">
      <c r="B282" s="331"/>
      <c r="D282" s="299" t="s">
        <v>149</v>
      </c>
      <c r="E282" s="332" t="s">
        <v>1</v>
      </c>
      <c r="F282" s="333" t="s">
        <v>323</v>
      </c>
      <c r="H282" s="334">
        <v>338.32100000000003</v>
      </c>
      <c r="I282" s="142"/>
      <c r="L282" s="331"/>
      <c r="M282" s="335"/>
      <c r="N282" s="336"/>
      <c r="O282" s="336"/>
      <c r="P282" s="336"/>
      <c r="Q282" s="336"/>
      <c r="R282" s="336"/>
      <c r="S282" s="336"/>
      <c r="T282" s="337"/>
      <c r="AT282" s="332" t="s">
        <v>149</v>
      </c>
      <c r="AU282" s="332" t="s">
        <v>80</v>
      </c>
      <c r="AV282" s="330" t="s">
        <v>80</v>
      </c>
      <c r="AW282" s="330" t="s">
        <v>32</v>
      </c>
      <c r="AX282" s="330" t="s">
        <v>72</v>
      </c>
      <c r="AY282" s="332" t="s">
        <v>135</v>
      </c>
    </row>
    <row r="283" spans="1:65" s="330" customFormat="1" x14ac:dyDescent="0.2">
      <c r="B283" s="331"/>
      <c r="D283" s="299" t="s">
        <v>149</v>
      </c>
      <c r="E283" s="332" t="s">
        <v>1</v>
      </c>
      <c r="F283" s="333" t="s">
        <v>324</v>
      </c>
      <c r="H283" s="334">
        <v>311.245</v>
      </c>
      <c r="I283" s="142"/>
      <c r="L283" s="331"/>
      <c r="M283" s="335"/>
      <c r="N283" s="336"/>
      <c r="O283" s="336"/>
      <c r="P283" s="336"/>
      <c r="Q283" s="336"/>
      <c r="R283" s="336"/>
      <c r="S283" s="336"/>
      <c r="T283" s="337"/>
      <c r="AT283" s="332" t="s">
        <v>149</v>
      </c>
      <c r="AU283" s="332" t="s">
        <v>80</v>
      </c>
      <c r="AV283" s="330" t="s">
        <v>80</v>
      </c>
      <c r="AW283" s="330" t="s">
        <v>32</v>
      </c>
      <c r="AX283" s="330" t="s">
        <v>72</v>
      </c>
      <c r="AY283" s="332" t="s">
        <v>135</v>
      </c>
    </row>
    <row r="284" spans="1:65" s="330" customFormat="1" x14ac:dyDescent="0.2">
      <c r="B284" s="331"/>
      <c r="D284" s="299" t="s">
        <v>149</v>
      </c>
      <c r="E284" s="332" t="s">
        <v>1</v>
      </c>
      <c r="F284" s="333" t="s">
        <v>325</v>
      </c>
      <c r="H284" s="334">
        <v>40.613</v>
      </c>
      <c r="I284" s="142"/>
      <c r="L284" s="331"/>
      <c r="M284" s="335"/>
      <c r="N284" s="336"/>
      <c r="O284" s="336"/>
      <c r="P284" s="336"/>
      <c r="Q284" s="336"/>
      <c r="R284" s="336"/>
      <c r="S284" s="336"/>
      <c r="T284" s="337"/>
      <c r="AT284" s="332" t="s">
        <v>149</v>
      </c>
      <c r="AU284" s="332" t="s">
        <v>80</v>
      </c>
      <c r="AV284" s="330" t="s">
        <v>80</v>
      </c>
      <c r="AW284" s="330" t="s">
        <v>32</v>
      </c>
      <c r="AX284" s="330" t="s">
        <v>72</v>
      </c>
      <c r="AY284" s="332" t="s">
        <v>135</v>
      </c>
    </row>
    <row r="285" spans="1:65" s="330" customFormat="1" x14ac:dyDescent="0.2">
      <c r="B285" s="331"/>
      <c r="D285" s="299" t="s">
        <v>149</v>
      </c>
      <c r="E285" s="332" t="s">
        <v>1</v>
      </c>
      <c r="F285" s="333" t="s">
        <v>326</v>
      </c>
      <c r="H285" s="334">
        <v>75.451999999999998</v>
      </c>
      <c r="I285" s="142"/>
      <c r="L285" s="331"/>
      <c r="M285" s="335"/>
      <c r="N285" s="336"/>
      <c r="O285" s="336"/>
      <c r="P285" s="336"/>
      <c r="Q285" s="336"/>
      <c r="R285" s="336"/>
      <c r="S285" s="336"/>
      <c r="T285" s="337"/>
      <c r="AT285" s="332" t="s">
        <v>149</v>
      </c>
      <c r="AU285" s="332" t="s">
        <v>80</v>
      </c>
      <c r="AV285" s="330" t="s">
        <v>80</v>
      </c>
      <c r="AW285" s="330" t="s">
        <v>32</v>
      </c>
      <c r="AX285" s="330" t="s">
        <v>72</v>
      </c>
      <c r="AY285" s="332" t="s">
        <v>135</v>
      </c>
    </row>
    <row r="286" spans="1:65" s="330" customFormat="1" x14ac:dyDescent="0.2">
      <c r="B286" s="331"/>
      <c r="D286" s="299" t="s">
        <v>149</v>
      </c>
      <c r="E286" s="332" t="s">
        <v>1</v>
      </c>
      <c r="F286" s="333" t="s">
        <v>327</v>
      </c>
      <c r="H286" s="334">
        <v>265.38400000000001</v>
      </c>
      <c r="I286" s="142"/>
      <c r="L286" s="331"/>
      <c r="M286" s="335"/>
      <c r="N286" s="336"/>
      <c r="O286" s="336"/>
      <c r="P286" s="336"/>
      <c r="Q286" s="336"/>
      <c r="R286" s="336"/>
      <c r="S286" s="336"/>
      <c r="T286" s="337"/>
      <c r="AT286" s="332" t="s">
        <v>149</v>
      </c>
      <c r="AU286" s="332" t="s">
        <v>80</v>
      </c>
      <c r="AV286" s="330" t="s">
        <v>80</v>
      </c>
      <c r="AW286" s="330" t="s">
        <v>32</v>
      </c>
      <c r="AX286" s="330" t="s">
        <v>72</v>
      </c>
      <c r="AY286" s="332" t="s">
        <v>135</v>
      </c>
    </row>
    <row r="287" spans="1:65" s="330" customFormat="1" x14ac:dyDescent="0.2">
      <c r="B287" s="331"/>
      <c r="D287" s="299" t="s">
        <v>149</v>
      </c>
      <c r="E287" s="332" t="s">
        <v>1</v>
      </c>
      <c r="F287" s="333" t="s">
        <v>328</v>
      </c>
      <c r="H287" s="334">
        <v>121.095</v>
      </c>
      <c r="I287" s="142"/>
      <c r="L287" s="331"/>
      <c r="M287" s="335"/>
      <c r="N287" s="336"/>
      <c r="O287" s="336"/>
      <c r="P287" s="336"/>
      <c r="Q287" s="336"/>
      <c r="R287" s="336"/>
      <c r="S287" s="336"/>
      <c r="T287" s="337"/>
      <c r="AT287" s="332" t="s">
        <v>149</v>
      </c>
      <c r="AU287" s="332" t="s">
        <v>80</v>
      </c>
      <c r="AV287" s="330" t="s">
        <v>80</v>
      </c>
      <c r="AW287" s="330" t="s">
        <v>32</v>
      </c>
      <c r="AX287" s="330" t="s">
        <v>72</v>
      </c>
      <c r="AY287" s="332" t="s">
        <v>135</v>
      </c>
    </row>
    <row r="288" spans="1:65" s="330" customFormat="1" x14ac:dyDescent="0.2">
      <c r="B288" s="331"/>
      <c r="D288" s="299" t="s">
        <v>149</v>
      </c>
      <c r="E288" s="332" t="s">
        <v>1</v>
      </c>
      <c r="F288" s="333" t="s">
        <v>329</v>
      </c>
      <c r="H288" s="334">
        <v>101.523</v>
      </c>
      <c r="I288" s="142"/>
      <c r="L288" s="331"/>
      <c r="M288" s="335"/>
      <c r="N288" s="336"/>
      <c r="O288" s="336"/>
      <c r="P288" s="336"/>
      <c r="Q288" s="336"/>
      <c r="R288" s="336"/>
      <c r="S288" s="336"/>
      <c r="T288" s="337"/>
      <c r="AT288" s="332" t="s">
        <v>149</v>
      </c>
      <c r="AU288" s="332" t="s">
        <v>80</v>
      </c>
      <c r="AV288" s="330" t="s">
        <v>80</v>
      </c>
      <c r="AW288" s="330" t="s">
        <v>32</v>
      </c>
      <c r="AX288" s="330" t="s">
        <v>72</v>
      </c>
      <c r="AY288" s="332" t="s">
        <v>135</v>
      </c>
    </row>
    <row r="289" spans="2:51" s="330" customFormat="1" x14ac:dyDescent="0.2">
      <c r="B289" s="331"/>
      <c r="D289" s="299" t="s">
        <v>149</v>
      </c>
      <c r="E289" s="332" t="s">
        <v>1</v>
      </c>
      <c r="F289" s="333" t="s">
        <v>330</v>
      </c>
      <c r="H289" s="334">
        <v>16.300999999999998</v>
      </c>
      <c r="I289" s="142"/>
      <c r="L289" s="331"/>
      <c r="M289" s="335"/>
      <c r="N289" s="336"/>
      <c r="O289" s="336"/>
      <c r="P289" s="336"/>
      <c r="Q289" s="336"/>
      <c r="R289" s="336"/>
      <c r="S289" s="336"/>
      <c r="T289" s="337"/>
      <c r="AT289" s="332" t="s">
        <v>149</v>
      </c>
      <c r="AU289" s="332" t="s">
        <v>80</v>
      </c>
      <c r="AV289" s="330" t="s">
        <v>80</v>
      </c>
      <c r="AW289" s="330" t="s">
        <v>32</v>
      </c>
      <c r="AX289" s="330" t="s">
        <v>72</v>
      </c>
      <c r="AY289" s="332" t="s">
        <v>135</v>
      </c>
    </row>
    <row r="290" spans="2:51" s="330" customFormat="1" x14ac:dyDescent="0.2">
      <c r="B290" s="331"/>
      <c r="D290" s="299" t="s">
        <v>149</v>
      </c>
      <c r="E290" s="332" t="s">
        <v>1</v>
      </c>
      <c r="F290" s="333" t="s">
        <v>331</v>
      </c>
      <c r="H290" s="334">
        <v>109.29600000000001</v>
      </c>
      <c r="I290" s="142"/>
      <c r="L290" s="331"/>
      <c r="M290" s="335"/>
      <c r="N290" s="336"/>
      <c r="O290" s="336"/>
      <c r="P290" s="336"/>
      <c r="Q290" s="336"/>
      <c r="R290" s="336"/>
      <c r="S290" s="336"/>
      <c r="T290" s="337"/>
      <c r="AT290" s="332" t="s">
        <v>149</v>
      </c>
      <c r="AU290" s="332" t="s">
        <v>80</v>
      </c>
      <c r="AV290" s="330" t="s">
        <v>80</v>
      </c>
      <c r="AW290" s="330" t="s">
        <v>32</v>
      </c>
      <c r="AX290" s="330" t="s">
        <v>72</v>
      </c>
      <c r="AY290" s="332" t="s">
        <v>135</v>
      </c>
    </row>
    <row r="291" spans="2:51" s="330" customFormat="1" x14ac:dyDescent="0.2">
      <c r="B291" s="331"/>
      <c r="D291" s="299" t="s">
        <v>149</v>
      </c>
      <c r="E291" s="332" t="s">
        <v>1</v>
      </c>
      <c r="F291" s="333" t="s">
        <v>332</v>
      </c>
      <c r="H291" s="334">
        <v>260.82</v>
      </c>
      <c r="I291" s="142"/>
      <c r="L291" s="331"/>
      <c r="M291" s="335"/>
      <c r="N291" s="336"/>
      <c r="O291" s="336"/>
      <c r="P291" s="336"/>
      <c r="Q291" s="336"/>
      <c r="R291" s="336"/>
      <c r="S291" s="336"/>
      <c r="T291" s="337"/>
      <c r="AT291" s="332" t="s">
        <v>149</v>
      </c>
      <c r="AU291" s="332" t="s">
        <v>80</v>
      </c>
      <c r="AV291" s="330" t="s">
        <v>80</v>
      </c>
      <c r="AW291" s="330" t="s">
        <v>32</v>
      </c>
      <c r="AX291" s="330" t="s">
        <v>72</v>
      </c>
      <c r="AY291" s="332" t="s">
        <v>135</v>
      </c>
    </row>
    <row r="292" spans="2:51" s="330" customFormat="1" x14ac:dyDescent="0.2">
      <c r="B292" s="331"/>
      <c r="D292" s="299" t="s">
        <v>149</v>
      </c>
      <c r="E292" s="332" t="s">
        <v>1</v>
      </c>
      <c r="F292" s="333" t="s">
        <v>333</v>
      </c>
      <c r="H292" s="334">
        <v>933.13</v>
      </c>
      <c r="I292" s="142"/>
      <c r="L292" s="331"/>
      <c r="M292" s="335"/>
      <c r="N292" s="336"/>
      <c r="O292" s="336"/>
      <c r="P292" s="336"/>
      <c r="Q292" s="336"/>
      <c r="R292" s="336"/>
      <c r="S292" s="336"/>
      <c r="T292" s="337"/>
      <c r="AT292" s="332" t="s">
        <v>149</v>
      </c>
      <c r="AU292" s="332" t="s">
        <v>80</v>
      </c>
      <c r="AV292" s="330" t="s">
        <v>80</v>
      </c>
      <c r="AW292" s="330" t="s">
        <v>32</v>
      </c>
      <c r="AX292" s="330" t="s">
        <v>72</v>
      </c>
      <c r="AY292" s="332" t="s">
        <v>135</v>
      </c>
    </row>
    <row r="293" spans="2:51" s="323" customFormat="1" x14ac:dyDescent="0.2">
      <c r="B293" s="324"/>
      <c r="D293" s="299" t="s">
        <v>149</v>
      </c>
      <c r="E293" s="325" t="s">
        <v>1</v>
      </c>
      <c r="F293" s="326" t="s">
        <v>188</v>
      </c>
      <c r="H293" s="325" t="s">
        <v>1</v>
      </c>
      <c r="I293" s="134"/>
      <c r="L293" s="324"/>
      <c r="M293" s="327"/>
      <c r="N293" s="328"/>
      <c r="O293" s="328"/>
      <c r="P293" s="328"/>
      <c r="Q293" s="328"/>
      <c r="R293" s="328"/>
      <c r="S293" s="328"/>
      <c r="T293" s="329"/>
      <c r="AT293" s="325" t="s">
        <v>149</v>
      </c>
      <c r="AU293" s="325" t="s">
        <v>80</v>
      </c>
      <c r="AV293" s="323" t="s">
        <v>78</v>
      </c>
      <c r="AW293" s="323" t="s">
        <v>32</v>
      </c>
      <c r="AX293" s="323" t="s">
        <v>72</v>
      </c>
      <c r="AY293" s="325" t="s">
        <v>135</v>
      </c>
    </row>
    <row r="294" spans="2:51" s="330" customFormat="1" x14ac:dyDescent="0.2">
      <c r="B294" s="331"/>
      <c r="D294" s="299" t="s">
        <v>149</v>
      </c>
      <c r="E294" s="332" t="s">
        <v>1</v>
      </c>
      <c r="F294" s="333" t="s">
        <v>334</v>
      </c>
      <c r="H294" s="334">
        <v>870</v>
      </c>
      <c r="I294" s="142"/>
      <c r="L294" s="331"/>
      <c r="M294" s="335"/>
      <c r="N294" s="336"/>
      <c r="O294" s="336"/>
      <c r="P294" s="336"/>
      <c r="Q294" s="336"/>
      <c r="R294" s="336"/>
      <c r="S294" s="336"/>
      <c r="T294" s="337"/>
      <c r="AT294" s="332" t="s">
        <v>149</v>
      </c>
      <c r="AU294" s="332" t="s">
        <v>80</v>
      </c>
      <c r="AV294" s="330" t="s">
        <v>80</v>
      </c>
      <c r="AW294" s="330" t="s">
        <v>32</v>
      </c>
      <c r="AX294" s="330" t="s">
        <v>72</v>
      </c>
      <c r="AY294" s="332" t="s">
        <v>135</v>
      </c>
    </row>
    <row r="295" spans="2:51" s="330" customFormat="1" x14ac:dyDescent="0.2">
      <c r="B295" s="331"/>
      <c r="D295" s="299" t="s">
        <v>149</v>
      </c>
      <c r="E295" s="332" t="s">
        <v>1</v>
      </c>
      <c r="F295" s="333" t="s">
        <v>335</v>
      </c>
      <c r="H295" s="334">
        <v>58</v>
      </c>
      <c r="I295" s="142"/>
      <c r="L295" s="331"/>
      <c r="M295" s="335"/>
      <c r="N295" s="336"/>
      <c r="O295" s="336"/>
      <c r="P295" s="336"/>
      <c r="Q295" s="336"/>
      <c r="R295" s="336"/>
      <c r="S295" s="336"/>
      <c r="T295" s="337"/>
      <c r="AT295" s="332" t="s">
        <v>149</v>
      </c>
      <c r="AU295" s="332" t="s">
        <v>80</v>
      </c>
      <c r="AV295" s="330" t="s">
        <v>80</v>
      </c>
      <c r="AW295" s="330" t="s">
        <v>32</v>
      </c>
      <c r="AX295" s="330" t="s">
        <v>72</v>
      </c>
      <c r="AY295" s="332" t="s">
        <v>135</v>
      </c>
    </row>
    <row r="296" spans="2:51" s="330" customFormat="1" x14ac:dyDescent="0.2">
      <c r="B296" s="331"/>
      <c r="D296" s="299" t="s">
        <v>149</v>
      </c>
      <c r="E296" s="332" t="s">
        <v>1</v>
      </c>
      <c r="F296" s="333" t="s">
        <v>336</v>
      </c>
      <c r="H296" s="334">
        <v>495</v>
      </c>
      <c r="I296" s="142"/>
      <c r="L296" s="331"/>
      <c r="M296" s="335"/>
      <c r="N296" s="336"/>
      <c r="O296" s="336"/>
      <c r="P296" s="336"/>
      <c r="Q296" s="336"/>
      <c r="R296" s="336"/>
      <c r="S296" s="336"/>
      <c r="T296" s="337"/>
      <c r="AT296" s="332" t="s">
        <v>149</v>
      </c>
      <c r="AU296" s="332" t="s">
        <v>80</v>
      </c>
      <c r="AV296" s="330" t="s">
        <v>80</v>
      </c>
      <c r="AW296" s="330" t="s">
        <v>32</v>
      </c>
      <c r="AX296" s="330" t="s">
        <v>72</v>
      </c>
      <c r="AY296" s="332" t="s">
        <v>135</v>
      </c>
    </row>
    <row r="297" spans="2:51" s="330" customFormat="1" x14ac:dyDescent="0.2">
      <c r="B297" s="331"/>
      <c r="D297" s="299" t="s">
        <v>149</v>
      </c>
      <c r="E297" s="332" t="s">
        <v>1</v>
      </c>
      <c r="F297" s="333" t="s">
        <v>337</v>
      </c>
      <c r="H297" s="334">
        <v>33</v>
      </c>
      <c r="I297" s="142"/>
      <c r="L297" s="331"/>
      <c r="M297" s="335"/>
      <c r="N297" s="336"/>
      <c r="O297" s="336"/>
      <c r="P297" s="336"/>
      <c r="Q297" s="336"/>
      <c r="R297" s="336"/>
      <c r="S297" s="336"/>
      <c r="T297" s="337"/>
      <c r="AT297" s="332" t="s">
        <v>149</v>
      </c>
      <c r="AU297" s="332" t="s">
        <v>80</v>
      </c>
      <c r="AV297" s="330" t="s">
        <v>80</v>
      </c>
      <c r="AW297" s="330" t="s">
        <v>32</v>
      </c>
      <c r="AX297" s="330" t="s">
        <v>72</v>
      </c>
      <c r="AY297" s="332" t="s">
        <v>135</v>
      </c>
    </row>
    <row r="298" spans="2:51" s="323" customFormat="1" x14ac:dyDescent="0.2">
      <c r="B298" s="324"/>
      <c r="D298" s="299" t="s">
        <v>149</v>
      </c>
      <c r="E298" s="325" t="s">
        <v>1</v>
      </c>
      <c r="F298" s="326" t="s">
        <v>191</v>
      </c>
      <c r="H298" s="325" t="s">
        <v>1</v>
      </c>
      <c r="I298" s="134"/>
      <c r="L298" s="324"/>
      <c r="M298" s="327"/>
      <c r="N298" s="328"/>
      <c r="O298" s="328"/>
      <c r="P298" s="328"/>
      <c r="Q298" s="328"/>
      <c r="R298" s="328"/>
      <c r="S298" s="328"/>
      <c r="T298" s="329"/>
      <c r="AT298" s="325" t="s">
        <v>149</v>
      </c>
      <c r="AU298" s="325" t="s">
        <v>80</v>
      </c>
      <c r="AV298" s="323" t="s">
        <v>78</v>
      </c>
      <c r="AW298" s="323" t="s">
        <v>32</v>
      </c>
      <c r="AX298" s="323" t="s">
        <v>72</v>
      </c>
      <c r="AY298" s="325" t="s">
        <v>135</v>
      </c>
    </row>
    <row r="299" spans="2:51" s="330" customFormat="1" x14ac:dyDescent="0.2">
      <c r="B299" s="331"/>
      <c r="D299" s="299" t="s">
        <v>149</v>
      </c>
      <c r="E299" s="332" t="s">
        <v>1</v>
      </c>
      <c r="F299" s="333" t="s">
        <v>338</v>
      </c>
      <c r="H299" s="334">
        <v>20.751999999999999</v>
      </c>
      <c r="I299" s="142"/>
      <c r="L299" s="331"/>
      <c r="M299" s="335"/>
      <c r="N299" s="336"/>
      <c r="O299" s="336"/>
      <c r="P299" s="336"/>
      <c r="Q299" s="336"/>
      <c r="R299" s="336"/>
      <c r="S299" s="336"/>
      <c r="T299" s="337"/>
      <c r="AT299" s="332" t="s">
        <v>149</v>
      </c>
      <c r="AU299" s="332" t="s">
        <v>80</v>
      </c>
      <c r="AV299" s="330" t="s">
        <v>80</v>
      </c>
      <c r="AW299" s="330" t="s">
        <v>32</v>
      </c>
      <c r="AX299" s="330" t="s">
        <v>72</v>
      </c>
      <c r="AY299" s="332" t="s">
        <v>135</v>
      </c>
    </row>
    <row r="300" spans="2:51" s="330" customFormat="1" x14ac:dyDescent="0.2">
      <c r="B300" s="331"/>
      <c r="D300" s="299" t="s">
        <v>149</v>
      </c>
      <c r="E300" s="332" t="s">
        <v>1</v>
      </c>
      <c r="F300" s="333" t="s">
        <v>339</v>
      </c>
      <c r="H300" s="334">
        <v>392.90800000000002</v>
      </c>
      <c r="I300" s="142"/>
      <c r="L300" s="331"/>
      <c r="M300" s="335"/>
      <c r="N300" s="336"/>
      <c r="O300" s="336"/>
      <c r="P300" s="336"/>
      <c r="Q300" s="336"/>
      <c r="R300" s="336"/>
      <c r="S300" s="336"/>
      <c r="T300" s="337"/>
      <c r="AT300" s="332" t="s">
        <v>149</v>
      </c>
      <c r="AU300" s="332" t="s">
        <v>80</v>
      </c>
      <c r="AV300" s="330" t="s">
        <v>80</v>
      </c>
      <c r="AW300" s="330" t="s">
        <v>32</v>
      </c>
      <c r="AX300" s="330" t="s">
        <v>72</v>
      </c>
      <c r="AY300" s="332" t="s">
        <v>135</v>
      </c>
    </row>
    <row r="301" spans="2:51" s="323" customFormat="1" x14ac:dyDescent="0.2">
      <c r="B301" s="324"/>
      <c r="D301" s="299" t="s">
        <v>149</v>
      </c>
      <c r="E301" s="325" t="s">
        <v>1</v>
      </c>
      <c r="F301" s="326" t="s">
        <v>194</v>
      </c>
      <c r="H301" s="325" t="s">
        <v>1</v>
      </c>
      <c r="I301" s="134"/>
      <c r="L301" s="324"/>
      <c r="M301" s="327"/>
      <c r="N301" s="328"/>
      <c r="O301" s="328"/>
      <c r="P301" s="328"/>
      <c r="Q301" s="328"/>
      <c r="R301" s="328"/>
      <c r="S301" s="328"/>
      <c r="T301" s="329"/>
      <c r="AT301" s="325" t="s">
        <v>149</v>
      </c>
      <c r="AU301" s="325" t="s">
        <v>80</v>
      </c>
      <c r="AV301" s="323" t="s">
        <v>78</v>
      </c>
      <c r="AW301" s="323" t="s">
        <v>32</v>
      </c>
      <c r="AX301" s="323" t="s">
        <v>72</v>
      </c>
      <c r="AY301" s="325" t="s">
        <v>135</v>
      </c>
    </row>
    <row r="302" spans="2:51" s="330" customFormat="1" x14ac:dyDescent="0.2">
      <c r="B302" s="331"/>
      <c r="D302" s="299" t="s">
        <v>149</v>
      </c>
      <c r="E302" s="332" t="s">
        <v>1</v>
      </c>
      <c r="F302" s="333" t="s">
        <v>340</v>
      </c>
      <c r="H302" s="334">
        <v>9.5289999999999999</v>
      </c>
      <c r="I302" s="142"/>
      <c r="L302" s="331"/>
      <c r="M302" s="335"/>
      <c r="N302" s="336"/>
      <c r="O302" s="336"/>
      <c r="P302" s="336"/>
      <c r="Q302" s="336"/>
      <c r="R302" s="336"/>
      <c r="S302" s="336"/>
      <c r="T302" s="337"/>
      <c r="AT302" s="332" t="s">
        <v>149</v>
      </c>
      <c r="AU302" s="332" t="s">
        <v>80</v>
      </c>
      <c r="AV302" s="330" t="s">
        <v>80</v>
      </c>
      <c r="AW302" s="330" t="s">
        <v>32</v>
      </c>
      <c r="AX302" s="330" t="s">
        <v>72</v>
      </c>
      <c r="AY302" s="332" t="s">
        <v>135</v>
      </c>
    </row>
    <row r="303" spans="2:51" s="346" customFormat="1" x14ac:dyDescent="0.2">
      <c r="B303" s="347"/>
      <c r="D303" s="299" t="s">
        <v>149</v>
      </c>
      <c r="E303" s="348" t="s">
        <v>1</v>
      </c>
      <c r="F303" s="349" t="s">
        <v>295</v>
      </c>
      <c r="H303" s="350">
        <v>6554.1440000000011</v>
      </c>
      <c r="I303" s="159"/>
      <c r="L303" s="347"/>
      <c r="M303" s="351"/>
      <c r="N303" s="352"/>
      <c r="O303" s="352"/>
      <c r="P303" s="352"/>
      <c r="Q303" s="352"/>
      <c r="R303" s="352"/>
      <c r="S303" s="352"/>
      <c r="T303" s="353"/>
      <c r="AT303" s="348" t="s">
        <v>149</v>
      </c>
      <c r="AU303" s="348" t="s">
        <v>80</v>
      </c>
      <c r="AV303" s="346" t="s">
        <v>152</v>
      </c>
      <c r="AW303" s="346" t="s">
        <v>32</v>
      </c>
      <c r="AX303" s="346" t="s">
        <v>72</v>
      </c>
      <c r="AY303" s="348" t="s">
        <v>135</v>
      </c>
    </row>
    <row r="304" spans="2:51" s="330" customFormat="1" x14ac:dyDescent="0.2">
      <c r="B304" s="331"/>
      <c r="D304" s="299" t="s">
        <v>149</v>
      </c>
      <c r="E304" s="332" t="s">
        <v>1</v>
      </c>
      <c r="F304" s="333" t="s">
        <v>341</v>
      </c>
      <c r="H304" s="334">
        <v>5243.3149999999996</v>
      </c>
      <c r="I304" s="142"/>
      <c r="L304" s="331"/>
      <c r="M304" s="335"/>
      <c r="N304" s="336"/>
      <c r="O304" s="336"/>
      <c r="P304" s="336"/>
      <c r="Q304" s="336"/>
      <c r="R304" s="336"/>
      <c r="S304" s="336"/>
      <c r="T304" s="337"/>
      <c r="AT304" s="332" t="s">
        <v>149</v>
      </c>
      <c r="AU304" s="332" t="s">
        <v>80</v>
      </c>
      <c r="AV304" s="330" t="s">
        <v>80</v>
      </c>
      <c r="AW304" s="330" t="s">
        <v>32</v>
      </c>
      <c r="AX304" s="330" t="s">
        <v>78</v>
      </c>
      <c r="AY304" s="332" t="s">
        <v>135</v>
      </c>
    </row>
    <row r="305" spans="1:65" s="205" customFormat="1" ht="24" customHeight="1" x14ac:dyDescent="0.2">
      <c r="A305" s="201"/>
      <c r="B305" s="202"/>
      <c r="C305" s="286" t="s">
        <v>342</v>
      </c>
      <c r="D305" s="286" t="s">
        <v>137</v>
      </c>
      <c r="E305" s="287" t="s">
        <v>343</v>
      </c>
      <c r="F305" s="288" t="s">
        <v>344</v>
      </c>
      <c r="G305" s="289" t="s">
        <v>275</v>
      </c>
      <c r="H305" s="290">
        <v>1572.9949999999999</v>
      </c>
      <c r="I305" s="119"/>
      <c r="J305" s="291">
        <f>ROUND(I305*H305,2)</f>
        <v>0</v>
      </c>
      <c r="K305" s="288" t="s">
        <v>155</v>
      </c>
      <c r="L305" s="202"/>
      <c r="M305" s="292" t="s">
        <v>1</v>
      </c>
      <c r="N305" s="293" t="s">
        <v>40</v>
      </c>
      <c r="O305" s="294"/>
      <c r="P305" s="295">
        <f>O305*H305</f>
        <v>0</v>
      </c>
      <c r="Q305" s="295">
        <v>0</v>
      </c>
      <c r="R305" s="295">
        <f>Q305*H305</f>
        <v>0</v>
      </c>
      <c r="S305" s="295">
        <v>0</v>
      </c>
      <c r="T305" s="296">
        <f>S305*H305</f>
        <v>0</v>
      </c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R305" s="297" t="s">
        <v>141</v>
      </c>
      <c r="AT305" s="297" t="s">
        <v>137</v>
      </c>
      <c r="AU305" s="297" t="s">
        <v>80</v>
      </c>
      <c r="AY305" s="192" t="s">
        <v>135</v>
      </c>
      <c r="BE305" s="298">
        <f>IF(N305="základní",J305,0)</f>
        <v>0</v>
      </c>
      <c r="BF305" s="298">
        <f>IF(N305="snížená",J305,0)</f>
        <v>0</v>
      </c>
      <c r="BG305" s="298">
        <f>IF(N305="zákl. přenesená",J305,0)</f>
        <v>0</v>
      </c>
      <c r="BH305" s="298">
        <f>IF(N305="sníž. přenesená",J305,0)</f>
        <v>0</v>
      </c>
      <c r="BI305" s="298">
        <f>IF(N305="nulová",J305,0)</f>
        <v>0</v>
      </c>
      <c r="BJ305" s="192" t="s">
        <v>78</v>
      </c>
      <c r="BK305" s="298">
        <f>ROUND(I305*H305,2)</f>
        <v>0</v>
      </c>
      <c r="BL305" s="192" t="s">
        <v>141</v>
      </c>
      <c r="BM305" s="297" t="s">
        <v>345</v>
      </c>
    </row>
    <row r="306" spans="1:65" s="205" customFormat="1" ht="29.25" x14ac:dyDescent="0.2">
      <c r="A306" s="201"/>
      <c r="B306" s="202"/>
      <c r="C306" s="201"/>
      <c r="D306" s="299" t="s">
        <v>143</v>
      </c>
      <c r="E306" s="201"/>
      <c r="F306" s="300" t="s">
        <v>346</v>
      </c>
      <c r="G306" s="201"/>
      <c r="H306" s="201"/>
      <c r="I306" s="49"/>
      <c r="J306" s="201"/>
      <c r="K306" s="201"/>
      <c r="L306" s="202"/>
      <c r="M306" s="301"/>
      <c r="N306" s="302"/>
      <c r="O306" s="294"/>
      <c r="P306" s="294"/>
      <c r="Q306" s="294"/>
      <c r="R306" s="294"/>
      <c r="S306" s="294"/>
      <c r="T306" s="303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T306" s="192" t="s">
        <v>143</v>
      </c>
      <c r="AU306" s="192" t="s">
        <v>80</v>
      </c>
    </row>
    <row r="307" spans="1:65" s="330" customFormat="1" x14ac:dyDescent="0.2">
      <c r="B307" s="331"/>
      <c r="D307" s="299" t="s">
        <v>149</v>
      </c>
      <c r="E307" s="332" t="s">
        <v>1</v>
      </c>
      <c r="F307" s="333" t="s">
        <v>347</v>
      </c>
      <c r="H307" s="334">
        <v>1572.9949999999999</v>
      </c>
      <c r="I307" s="142"/>
      <c r="L307" s="331"/>
      <c r="M307" s="335"/>
      <c r="N307" s="336"/>
      <c r="O307" s="336"/>
      <c r="P307" s="336"/>
      <c r="Q307" s="336"/>
      <c r="R307" s="336"/>
      <c r="S307" s="336"/>
      <c r="T307" s="337"/>
      <c r="AT307" s="332" t="s">
        <v>149</v>
      </c>
      <c r="AU307" s="332" t="s">
        <v>80</v>
      </c>
      <c r="AV307" s="330" t="s">
        <v>80</v>
      </c>
      <c r="AW307" s="330" t="s">
        <v>32</v>
      </c>
      <c r="AX307" s="330" t="s">
        <v>78</v>
      </c>
      <c r="AY307" s="332" t="s">
        <v>135</v>
      </c>
    </row>
    <row r="308" spans="1:65" s="205" customFormat="1" ht="24" customHeight="1" x14ac:dyDescent="0.2">
      <c r="A308" s="201"/>
      <c r="B308" s="202"/>
      <c r="C308" s="286" t="s">
        <v>348</v>
      </c>
      <c r="D308" s="286" t="s">
        <v>137</v>
      </c>
      <c r="E308" s="287" t="s">
        <v>349</v>
      </c>
      <c r="F308" s="288" t="s">
        <v>350</v>
      </c>
      <c r="G308" s="289" t="s">
        <v>275</v>
      </c>
      <c r="H308" s="290">
        <v>1310.829</v>
      </c>
      <c r="I308" s="119"/>
      <c r="J308" s="291">
        <f>ROUND(I308*H308,2)</f>
        <v>0</v>
      </c>
      <c r="K308" s="288" t="s">
        <v>155</v>
      </c>
      <c r="L308" s="202"/>
      <c r="M308" s="292" t="s">
        <v>1</v>
      </c>
      <c r="N308" s="293" t="s">
        <v>40</v>
      </c>
      <c r="O308" s="294"/>
      <c r="P308" s="295">
        <f>O308*H308</f>
        <v>0</v>
      </c>
      <c r="Q308" s="295">
        <v>0</v>
      </c>
      <c r="R308" s="295">
        <f>Q308*H308</f>
        <v>0</v>
      </c>
      <c r="S308" s="295">
        <v>0</v>
      </c>
      <c r="T308" s="296">
        <f>S308*H308</f>
        <v>0</v>
      </c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R308" s="297" t="s">
        <v>141</v>
      </c>
      <c r="AT308" s="297" t="s">
        <v>137</v>
      </c>
      <c r="AU308" s="297" t="s">
        <v>80</v>
      </c>
      <c r="AY308" s="192" t="s">
        <v>135</v>
      </c>
      <c r="BE308" s="298">
        <f>IF(N308="základní",J308,0)</f>
        <v>0</v>
      </c>
      <c r="BF308" s="298">
        <f>IF(N308="snížená",J308,0)</f>
        <v>0</v>
      </c>
      <c r="BG308" s="298">
        <f>IF(N308="zákl. přenesená",J308,0)</f>
        <v>0</v>
      </c>
      <c r="BH308" s="298">
        <f>IF(N308="sníž. přenesená",J308,0)</f>
        <v>0</v>
      </c>
      <c r="BI308" s="298">
        <f>IF(N308="nulová",J308,0)</f>
        <v>0</v>
      </c>
      <c r="BJ308" s="192" t="s">
        <v>78</v>
      </c>
      <c r="BK308" s="298">
        <f>ROUND(I308*H308,2)</f>
        <v>0</v>
      </c>
      <c r="BL308" s="192" t="s">
        <v>141</v>
      </c>
      <c r="BM308" s="297" t="s">
        <v>351</v>
      </c>
    </row>
    <row r="309" spans="1:65" s="205" customFormat="1" ht="29.25" x14ac:dyDescent="0.2">
      <c r="A309" s="201"/>
      <c r="B309" s="202"/>
      <c r="C309" s="201"/>
      <c r="D309" s="299" t="s">
        <v>143</v>
      </c>
      <c r="E309" s="201"/>
      <c r="F309" s="300" t="s">
        <v>352</v>
      </c>
      <c r="G309" s="201"/>
      <c r="H309" s="201"/>
      <c r="I309" s="49"/>
      <c r="J309" s="201"/>
      <c r="K309" s="201"/>
      <c r="L309" s="202"/>
      <c r="M309" s="301"/>
      <c r="N309" s="302"/>
      <c r="O309" s="294"/>
      <c r="P309" s="294"/>
      <c r="Q309" s="294"/>
      <c r="R309" s="294"/>
      <c r="S309" s="294"/>
      <c r="T309" s="303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T309" s="192" t="s">
        <v>143</v>
      </c>
      <c r="AU309" s="192" t="s">
        <v>80</v>
      </c>
    </row>
    <row r="310" spans="1:65" s="205" customFormat="1" ht="29.25" x14ac:dyDescent="0.2">
      <c r="A310" s="201"/>
      <c r="B310" s="202"/>
      <c r="C310" s="201"/>
      <c r="D310" s="299" t="s">
        <v>171</v>
      </c>
      <c r="E310" s="201"/>
      <c r="F310" s="322" t="s">
        <v>291</v>
      </c>
      <c r="G310" s="201"/>
      <c r="H310" s="201"/>
      <c r="I310" s="49"/>
      <c r="J310" s="201"/>
      <c r="K310" s="201"/>
      <c r="L310" s="202"/>
      <c r="M310" s="301"/>
      <c r="N310" s="302"/>
      <c r="O310" s="294"/>
      <c r="P310" s="294"/>
      <c r="Q310" s="294"/>
      <c r="R310" s="294"/>
      <c r="S310" s="294"/>
      <c r="T310" s="303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T310" s="192" t="s">
        <v>171</v>
      </c>
      <c r="AU310" s="192" t="s">
        <v>80</v>
      </c>
    </row>
    <row r="311" spans="1:65" s="323" customFormat="1" x14ac:dyDescent="0.2">
      <c r="B311" s="324"/>
      <c r="D311" s="299" t="s">
        <v>149</v>
      </c>
      <c r="E311" s="325" t="s">
        <v>1</v>
      </c>
      <c r="F311" s="326" t="s">
        <v>353</v>
      </c>
      <c r="H311" s="325" t="s">
        <v>1</v>
      </c>
      <c r="I311" s="134"/>
      <c r="L311" s="324"/>
      <c r="M311" s="327"/>
      <c r="N311" s="328"/>
      <c r="O311" s="328"/>
      <c r="P311" s="328"/>
      <c r="Q311" s="328"/>
      <c r="R311" s="328"/>
      <c r="S311" s="328"/>
      <c r="T311" s="329"/>
      <c r="AT311" s="325" t="s">
        <v>149</v>
      </c>
      <c r="AU311" s="325" t="s">
        <v>80</v>
      </c>
      <c r="AV311" s="323" t="s">
        <v>78</v>
      </c>
      <c r="AW311" s="323" t="s">
        <v>32</v>
      </c>
      <c r="AX311" s="323" t="s">
        <v>72</v>
      </c>
      <c r="AY311" s="325" t="s">
        <v>135</v>
      </c>
    </row>
    <row r="312" spans="1:65" s="330" customFormat="1" x14ac:dyDescent="0.2">
      <c r="B312" s="331"/>
      <c r="D312" s="299" t="s">
        <v>149</v>
      </c>
      <c r="E312" s="332" t="s">
        <v>1</v>
      </c>
      <c r="F312" s="333" t="s">
        <v>354</v>
      </c>
      <c r="H312" s="334">
        <v>1310.829</v>
      </c>
      <c r="I312" s="142"/>
      <c r="L312" s="331"/>
      <c r="M312" s="335"/>
      <c r="N312" s="336"/>
      <c r="O312" s="336"/>
      <c r="P312" s="336"/>
      <c r="Q312" s="336"/>
      <c r="R312" s="336"/>
      <c r="S312" s="336"/>
      <c r="T312" s="337"/>
      <c r="AT312" s="332" t="s">
        <v>149</v>
      </c>
      <c r="AU312" s="332" t="s">
        <v>80</v>
      </c>
      <c r="AV312" s="330" t="s">
        <v>80</v>
      </c>
      <c r="AW312" s="330" t="s">
        <v>32</v>
      </c>
      <c r="AX312" s="330" t="s">
        <v>78</v>
      </c>
      <c r="AY312" s="332" t="s">
        <v>135</v>
      </c>
    </row>
    <row r="313" spans="1:65" s="205" customFormat="1" ht="24" customHeight="1" x14ac:dyDescent="0.2">
      <c r="A313" s="201"/>
      <c r="B313" s="202"/>
      <c r="C313" s="286" t="s">
        <v>355</v>
      </c>
      <c r="D313" s="286" t="s">
        <v>137</v>
      </c>
      <c r="E313" s="287" t="s">
        <v>356</v>
      </c>
      <c r="F313" s="288" t="s">
        <v>357</v>
      </c>
      <c r="G313" s="289" t="s">
        <v>275</v>
      </c>
      <c r="H313" s="290">
        <v>393.24900000000002</v>
      </c>
      <c r="I313" s="119"/>
      <c r="J313" s="291">
        <f>ROUND(I313*H313,2)</f>
        <v>0</v>
      </c>
      <c r="K313" s="288" t="s">
        <v>155</v>
      </c>
      <c r="L313" s="202"/>
      <c r="M313" s="292" t="s">
        <v>1</v>
      </c>
      <c r="N313" s="293" t="s">
        <v>40</v>
      </c>
      <c r="O313" s="294"/>
      <c r="P313" s="295">
        <f>O313*H313</f>
        <v>0</v>
      </c>
      <c r="Q313" s="295">
        <v>0</v>
      </c>
      <c r="R313" s="295">
        <f>Q313*H313</f>
        <v>0</v>
      </c>
      <c r="S313" s="295">
        <v>0</v>
      </c>
      <c r="T313" s="296">
        <f>S313*H313</f>
        <v>0</v>
      </c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R313" s="297" t="s">
        <v>141</v>
      </c>
      <c r="AT313" s="297" t="s">
        <v>137</v>
      </c>
      <c r="AU313" s="297" t="s">
        <v>80</v>
      </c>
      <c r="AY313" s="192" t="s">
        <v>135</v>
      </c>
      <c r="BE313" s="298">
        <f>IF(N313="základní",J313,0)</f>
        <v>0</v>
      </c>
      <c r="BF313" s="298">
        <f>IF(N313="snížená",J313,0)</f>
        <v>0</v>
      </c>
      <c r="BG313" s="298">
        <f>IF(N313="zákl. přenesená",J313,0)</f>
        <v>0</v>
      </c>
      <c r="BH313" s="298">
        <f>IF(N313="sníž. přenesená",J313,0)</f>
        <v>0</v>
      </c>
      <c r="BI313" s="298">
        <f>IF(N313="nulová",J313,0)</f>
        <v>0</v>
      </c>
      <c r="BJ313" s="192" t="s">
        <v>78</v>
      </c>
      <c r="BK313" s="298">
        <f>ROUND(I313*H313,2)</f>
        <v>0</v>
      </c>
      <c r="BL313" s="192" t="s">
        <v>141</v>
      </c>
      <c r="BM313" s="297" t="s">
        <v>358</v>
      </c>
    </row>
    <row r="314" spans="1:65" s="205" customFormat="1" ht="29.25" x14ac:dyDescent="0.2">
      <c r="A314" s="201"/>
      <c r="B314" s="202"/>
      <c r="C314" s="201"/>
      <c r="D314" s="299" t="s">
        <v>143</v>
      </c>
      <c r="E314" s="201"/>
      <c r="F314" s="300" t="s">
        <v>359</v>
      </c>
      <c r="G314" s="201"/>
      <c r="H314" s="201"/>
      <c r="I314" s="49"/>
      <c r="J314" s="201"/>
      <c r="K314" s="201"/>
      <c r="L314" s="202"/>
      <c r="M314" s="301"/>
      <c r="N314" s="302"/>
      <c r="O314" s="294"/>
      <c r="P314" s="294"/>
      <c r="Q314" s="294"/>
      <c r="R314" s="294"/>
      <c r="S314" s="294"/>
      <c r="T314" s="303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T314" s="192" t="s">
        <v>143</v>
      </c>
      <c r="AU314" s="192" t="s">
        <v>80</v>
      </c>
    </row>
    <row r="315" spans="1:65" s="330" customFormat="1" x14ac:dyDescent="0.2">
      <c r="B315" s="331"/>
      <c r="D315" s="299" t="s">
        <v>149</v>
      </c>
      <c r="E315" s="332" t="s">
        <v>1</v>
      </c>
      <c r="F315" s="333" t="s">
        <v>360</v>
      </c>
      <c r="H315" s="334">
        <v>393.24900000000002</v>
      </c>
      <c r="I315" s="142"/>
      <c r="L315" s="331"/>
      <c r="M315" s="335"/>
      <c r="N315" s="336"/>
      <c r="O315" s="336"/>
      <c r="P315" s="336"/>
      <c r="Q315" s="336"/>
      <c r="R315" s="336"/>
      <c r="S315" s="336"/>
      <c r="T315" s="337"/>
      <c r="AT315" s="332" t="s">
        <v>149</v>
      </c>
      <c r="AU315" s="332" t="s">
        <v>80</v>
      </c>
      <c r="AV315" s="330" t="s">
        <v>80</v>
      </c>
      <c r="AW315" s="330" t="s">
        <v>32</v>
      </c>
      <c r="AX315" s="330" t="s">
        <v>78</v>
      </c>
      <c r="AY315" s="332" t="s">
        <v>135</v>
      </c>
    </row>
    <row r="316" spans="1:65" s="205" customFormat="1" ht="16.5" customHeight="1" x14ac:dyDescent="0.2">
      <c r="A316" s="201"/>
      <c r="B316" s="202"/>
      <c r="C316" s="286" t="s">
        <v>361</v>
      </c>
      <c r="D316" s="286" t="s">
        <v>137</v>
      </c>
      <c r="E316" s="287" t="s">
        <v>362</v>
      </c>
      <c r="F316" s="288" t="s">
        <v>363</v>
      </c>
      <c r="G316" s="289" t="s">
        <v>140</v>
      </c>
      <c r="H316" s="290">
        <v>14848.08</v>
      </c>
      <c r="I316" s="119"/>
      <c r="J316" s="291">
        <f>ROUND(I316*H316,2)</f>
        <v>0</v>
      </c>
      <c r="K316" s="288" t="s">
        <v>155</v>
      </c>
      <c r="L316" s="202"/>
      <c r="M316" s="292" t="s">
        <v>1</v>
      </c>
      <c r="N316" s="293" t="s">
        <v>40</v>
      </c>
      <c r="O316" s="294"/>
      <c r="P316" s="295">
        <f>O316*H316</f>
        <v>0</v>
      </c>
      <c r="Q316" s="295">
        <v>5.9000000000000003E-4</v>
      </c>
      <c r="R316" s="295">
        <f>Q316*H316</f>
        <v>8.760367200000001</v>
      </c>
      <c r="S316" s="295">
        <v>0</v>
      </c>
      <c r="T316" s="296">
        <f>S316*H316</f>
        <v>0</v>
      </c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R316" s="297" t="s">
        <v>141</v>
      </c>
      <c r="AT316" s="297" t="s">
        <v>137</v>
      </c>
      <c r="AU316" s="297" t="s">
        <v>80</v>
      </c>
      <c r="AY316" s="192" t="s">
        <v>135</v>
      </c>
      <c r="BE316" s="298">
        <f>IF(N316="základní",J316,0)</f>
        <v>0</v>
      </c>
      <c r="BF316" s="298">
        <f>IF(N316="snížená",J316,0)</f>
        <v>0</v>
      </c>
      <c r="BG316" s="298">
        <f>IF(N316="zákl. přenesená",J316,0)</f>
        <v>0</v>
      </c>
      <c r="BH316" s="298">
        <f>IF(N316="sníž. přenesená",J316,0)</f>
        <v>0</v>
      </c>
      <c r="BI316" s="298">
        <f>IF(N316="nulová",J316,0)</f>
        <v>0</v>
      </c>
      <c r="BJ316" s="192" t="s">
        <v>78</v>
      </c>
      <c r="BK316" s="298">
        <f>ROUND(I316*H316,2)</f>
        <v>0</v>
      </c>
      <c r="BL316" s="192" t="s">
        <v>141</v>
      </c>
      <c r="BM316" s="297" t="s">
        <v>364</v>
      </c>
    </row>
    <row r="317" spans="1:65" s="205" customFormat="1" ht="19.5" x14ac:dyDescent="0.2">
      <c r="A317" s="201"/>
      <c r="B317" s="202"/>
      <c r="C317" s="201"/>
      <c r="D317" s="299" t="s">
        <v>143</v>
      </c>
      <c r="E317" s="201"/>
      <c r="F317" s="300" t="s">
        <v>365</v>
      </c>
      <c r="G317" s="201"/>
      <c r="H317" s="201"/>
      <c r="I317" s="49"/>
      <c r="J317" s="201"/>
      <c r="K317" s="201"/>
      <c r="L317" s="202"/>
      <c r="M317" s="301"/>
      <c r="N317" s="302"/>
      <c r="O317" s="294"/>
      <c r="P317" s="294"/>
      <c r="Q317" s="294"/>
      <c r="R317" s="294"/>
      <c r="S317" s="294"/>
      <c r="T317" s="303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T317" s="192" t="s">
        <v>143</v>
      </c>
      <c r="AU317" s="192" t="s">
        <v>80</v>
      </c>
    </row>
    <row r="318" spans="1:65" s="205" customFormat="1" ht="29.25" x14ac:dyDescent="0.2">
      <c r="A318" s="201"/>
      <c r="B318" s="202"/>
      <c r="C318" s="201"/>
      <c r="D318" s="299" t="s">
        <v>171</v>
      </c>
      <c r="E318" s="201"/>
      <c r="F318" s="322" t="s">
        <v>366</v>
      </c>
      <c r="G318" s="201"/>
      <c r="H318" s="201"/>
      <c r="I318" s="49"/>
      <c r="J318" s="201"/>
      <c r="K318" s="201"/>
      <c r="L318" s="202"/>
      <c r="M318" s="301"/>
      <c r="N318" s="302"/>
      <c r="O318" s="294"/>
      <c r="P318" s="294"/>
      <c r="Q318" s="294"/>
      <c r="R318" s="294"/>
      <c r="S318" s="294"/>
      <c r="T318" s="303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T318" s="192" t="s">
        <v>171</v>
      </c>
      <c r="AU318" s="192" t="s">
        <v>80</v>
      </c>
    </row>
    <row r="319" spans="1:65" s="323" customFormat="1" x14ac:dyDescent="0.2">
      <c r="B319" s="324"/>
      <c r="D319" s="299" t="s">
        <v>149</v>
      </c>
      <c r="E319" s="325" t="s">
        <v>1</v>
      </c>
      <c r="F319" s="326" t="s">
        <v>367</v>
      </c>
      <c r="H319" s="325" t="s">
        <v>1</v>
      </c>
      <c r="I319" s="134"/>
      <c r="L319" s="324"/>
      <c r="M319" s="327"/>
      <c r="N319" s="328"/>
      <c r="O319" s="328"/>
      <c r="P319" s="328"/>
      <c r="Q319" s="328"/>
      <c r="R319" s="328"/>
      <c r="S319" s="328"/>
      <c r="T319" s="329"/>
      <c r="AT319" s="325" t="s">
        <v>149</v>
      </c>
      <c r="AU319" s="325" t="s">
        <v>80</v>
      </c>
      <c r="AV319" s="323" t="s">
        <v>78</v>
      </c>
      <c r="AW319" s="323" t="s">
        <v>32</v>
      </c>
      <c r="AX319" s="323" t="s">
        <v>72</v>
      </c>
      <c r="AY319" s="325" t="s">
        <v>135</v>
      </c>
    </row>
    <row r="320" spans="1:65" s="330" customFormat="1" x14ac:dyDescent="0.2">
      <c r="B320" s="331"/>
      <c r="D320" s="299" t="s">
        <v>149</v>
      </c>
      <c r="E320" s="332" t="s">
        <v>1</v>
      </c>
      <c r="F320" s="333" t="s">
        <v>368</v>
      </c>
      <c r="H320" s="334">
        <v>2324.92</v>
      </c>
      <c r="I320" s="142"/>
      <c r="L320" s="331"/>
      <c r="M320" s="335"/>
      <c r="N320" s="336"/>
      <c r="O320" s="336"/>
      <c r="P320" s="336"/>
      <c r="Q320" s="336"/>
      <c r="R320" s="336"/>
      <c r="S320" s="336"/>
      <c r="T320" s="337"/>
      <c r="AT320" s="332" t="s">
        <v>149</v>
      </c>
      <c r="AU320" s="332" t="s">
        <v>80</v>
      </c>
      <c r="AV320" s="330" t="s">
        <v>80</v>
      </c>
      <c r="AW320" s="330" t="s">
        <v>32</v>
      </c>
      <c r="AX320" s="330" t="s">
        <v>72</v>
      </c>
      <c r="AY320" s="332" t="s">
        <v>135</v>
      </c>
    </row>
    <row r="321" spans="2:51" s="330" customFormat="1" x14ac:dyDescent="0.2">
      <c r="B321" s="331"/>
      <c r="D321" s="299" t="s">
        <v>149</v>
      </c>
      <c r="E321" s="332" t="s">
        <v>1</v>
      </c>
      <c r="F321" s="333" t="s">
        <v>369</v>
      </c>
      <c r="H321" s="334">
        <v>2547.48</v>
      </c>
      <c r="I321" s="142"/>
      <c r="L321" s="331"/>
      <c r="M321" s="335"/>
      <c r="N321" s="336"/>
      <c r="O321" s="336"/>
      <c r="P321" s="336"/>
      <c r="Q321" s="336"/>
      <c r="R321" s="336"/>
      <c r="S321" s="336"/>
      <c r="T321" s="337"/>
      <c r="AT321" s="332" t="s">
        <v>149</v>
      </c>
      <c r="AU321" s="332" t="s">
        <v>80</v>
      </c>
      <c r="AV321" s="330" t="s">
        <v>80</v>
      </c>
      <c r="AW321" s="330" t="s">
        <v>32</v>
      </c>
      <c r="AX321" s="330" t="s">
        <v>72</v>
      </c>
      <c r="AY321" s="332" t="s">
        <v>135</v>
      </c>
    </row>
    <row r="322" spans="2:51" s="330" customFormat="1" x14ac:dyDescent="0.2">
      <c r="B322" s="331"/>
      <c r="D322" s="299" t="s">
        <v>149</v>
      </c>
      <c r="E322" s="332" t="s">
        <v>1</v>
      </c>
      <c r="F322" s="333" t="s">
        <v>370</v>
      </c>
      <c r="H322" s="334">
        <v>161</v>
      </c>
      <c r="I322" s="142"/>
      <c r="L322" s="331"/>
      <c r="M322" s="335"/>
      <c r="N322" s="336"/>
      <c r="O322" s="336"/>
      <c r="P322" s="336"/>
      <c r="Q322" s="336"/>
      <c r="R322" s="336"/>
      <c r="S322" s="336"/>
      <c r="T322" s="337"/>
      <c r="AT322" s="332" t="s">
        <v>149</v>
      </c>
      <c r="AU322" s="332" t="s">
        <v>80</v>
      </c>
      <c r="AV322" s="330" t="s">
        <v>80</v>
      </c>
      <c r="AW322" s="330" t="s">
        <v>32</v>
      </c>
      <c r="AX322" s="330" t="s">
        <v>72</v>
      </c>
      <c r="AY322" s="332" t="s">
        <v>135</v>
      </c>
    </row>
    <row r="323" spans="2:51" s="330" customFormat="1" x14ac:dyDescent="0.2">
      <c r="B323" s="331"/>
      <c r="D323" s="299" t="s">
        <v>149</v>
      </c>
      <c r="E323" s="332" t="s">
        <v>1</v>
      </c>
      <c r="F323" s="333" t="s">
        <v>371</v>
      </c>
      <c r="H323" s="334">
        <v>835.36</v>
      </c>
      <c r="I323" s="142"/>
      <c r="L323" s="331"/>
      <c r="M323" s="335"/>
      <c r="N323" s="336"/>
      <c r="O323" s="336"/>
      <c r="P323" s="336"/>
      <c r="Q323" s="336"/>
      <c r="R323" s="336"/>
      <c r="S323" s="336"/>
      <c r="T323" s="337"/>
      <c r="AT323" s="332" t="s">
        <v>149</v>
      </c>
      <c r="AU323" s="332" t="s">
        <v>80</v>
      </c>
      <c r="AV323" s="330" t="s">
        <v>80</v>
      </c>
      <c r="AW323" s="330" t="s">
        <v>32</v>
      </c>
      <c r="AX323" s="330" t="s">
        <v>72</v>
      </c>
      <c r="AY323" s="332" t="s">
        <v>135</v>
      </c>
    </row>
    <row r="324" spans="2:51" s="330" customFormat="1" x14ac:dyDescent="0.2">
      <c r="B324" s="331"/>
      <c r="D324" s="299" t="s">
        <v>149</v>
      </c>
      <c r="E324" s="332" t="s">
        <v>1</v>
      </c>
      <c r="F324" s="333" t="s">
        <v>372</v>
      </c>
      <c r="H324" s="334">
        <v>744.64</v>
      </c>
      <c r="I324" s="142"/>
      <c r="L324" s="331"/>
      <c r="M324" s="335"/>
      <c r="N324" s="336"/>
      <c r="O324" s="336"/>
      <c r="P324" s="336"/>
      <c r="Q324" s="336"/>
      <c r="R324" s="336"/>
      <c r="S324" s="336"/>
      <c r="T324" s="337"/>
      <c r="AT324" s="332" t="s">
        <v>149</v>
      </c>
      <c r="AU324" s="332" t="s">
        <v>80</v>
      </c>
      <c r="AV324" s="330" t="s">
        <v>80</v>
      </c>
      <c r="AW324" s="330" t="s">
        <v>32</v>
      </c>
      <c r="AX324" s="330" t="s">
        <v>72</v>
      </c>
      <c r="AY324" s="332" t="s">
        <v>135</v>
      </c>
    </row>
    <row r="325" spans="2:51" s="330" customFormat="1" x14ac:dyDescent="0.2">
      <c r="B325" s="331"/>
      <c r="D325" s="299" t="s">
        <v>149</v>
      </c>
      <c r="E325" s="332" t="s">
        <v>1</v>
      </c>
      <c r="F325" s="333" t="s">
        <v>373</v>
      </c>
      <c r="H325" s="334">
        <v>100.28</v>
      </c>
      <c r="I325" s="142"/>
      <c r="L325" s="331"/>
      <c r="M325" s="335"/>
      <c r="N325" s="336"/>
      <c r="O325" s="336"/>
      <c r="P325" s="336"/>
      <c r="Q325" s="336"/>
      <c r="R325" s="336"/>
      <c r="S325" s="336"/>
      <c r="T325" s="337"/>
      <c r="AT325" s="332" t="s">
        <v>149</v>
      </c>
      <c r="AU325" s="332" t="s">
        <v>80</v>
      </c>
      <c r="AV325" s="330" t="s">
        <v>80</v>
      </c>
      <c r="AW325" s="330" t="s">
        <v>32</v>
      </c>
      <c r="AX325" s="330" t="s">
        <v>72</v>
      </c>
      <c r="AY325" s="332" t="s">
        <v>135</v>
      </c>
    </row>
    <row r="326" spans="2:51" s="330" customFormat="1" x14ac:dyDescent="0.2">
      <c r="B326" s="331"/>
      <c r="D326" s="299" t="s">
        <v>149</v>
      </c>
      <c r="E326" s="332" t="s">
        <v>1</v>
      </c>
      <c r="F326" s="333" t="s">
        <v>374</v>
      </c>
      <c r="H326" s="334">
        <v>186.3</v>
      </c>
      <c r="I326" s="142"/>
      <c r="L326" s="331"/>
      <c r="M326" s="335"/>
      <c r="N326" s="336"/>
      <c r="O326" s="336"/>
      <c r="P326" s="336"/>
      <c r="Q326" s="336"/>
      <c r="R326" s="336"/>
      <c r="S326" s="336"/>
      <c r="T326" s="337"/>
      <c r="AT326" s="332" t="s">
        <v>149</v>
      </c>
      <c r="AU326" s="332" t="s">
        <v>80</v>
      </c>
      <c r="AV326" s="330" t="s">
        <v>80</v>
      </c>
      <c r="AW326" s="330" t="s">
        <v>32</v>
      </c>
      <c r="AX326" s="330" t="s">
        <v>72</v>
      </c>
      <c r="AY326" s="332" t="s">
        <v>135</v>
      </c>
    </row>
    <row r="327" spans="2:51" s="330" customFormat="1" x14ac:dyDescent="0.2">
      <c r="B327" s="331"/>
      <c r="D327" s="299" t="s">
        <v>149</v>
      </c>
      <c r="E327" s="332" t="s">
        <v>1</v>
      </c>
      <c r="F327" s="333" t="s">
        <v>375</v>
      </c>
      <c r="H327" s="334">
        <v>634.91999999999996</v>
      </c>
      <c r="I327" s="142"/>
      <c r="L327" s="331"/>
      <c r="M327" s="335"/>
      <c r="N327" s="336"/>
      <c r="O327" s="336"/>
      <c r="P327" s="336"/>
      <c r="Q327" s="336"/>
      <c r="R327" s="336"/>
      <c r="S327" s="336"/>
      <c r="T327" s="337"/>
      <c r="AT327" s="332" t="s">
        <v>149</v>
      </c>
      <c r="AU327" s="332" t="s">
        <v>80</v>
      </c>
      <c r="AV327" s="330" t="s">
        <v>80</v>
      </c>
      <c r="AW327" s="330" t="s">
        <v>32</v>
      </c>
      <c r="AX327" s="330" t="s">
        <v>72</v>
      </c>
      <c r="AY327" s="332" t="s">
        <v>135</v>
      </c>
    </row>
    <row r="328" spans="2:51" s="330" customFormat="1" x14ac:dyDescent="0.2">
      <c r="B328" s="331"/>
      <c r="D328" s="299" t="s">
        <v>149</v>
      </c>
      <c r="E328" s="332" t="s">
        <v>1</v>
      </c>
      <c r="F328" s="333" t="s">
        <v>376</v>
      </c>
      <c r="H328" s="334">
        <v>299</v>
      </c>
      <c r="I328" s="142"/>
      <c r="L328" s="331"/>
      <c r="M328" s="335"/>
      <c r="N328" s="336"/>
      <c r="O328" s="336"/>
      <c r="P328" s="336"/>
      <c r="Q328" s="336"/>
      <c r="R328" s="336"/>
      <c r="S328" s="336"/>
      <c r="T328" s="337"/>
      <c r="AT328" s="332" t="s">
        <v>149</v>
      </c>
      <c r="AU328" s="332" t="s">
        <v>80</v>
      </c>
      <c r="AV328" s="330" t="s">
        <v>80</v>
      </c>
      <c r="AW328" s="330" t="s">
        <v>32</v>
      </c>
      <c r="AX328" s="330" t="s">
        <v>72</v>
      </c>
      <c r="AY328" s="332" t="s">
        <v>135</v>
      </c>
    </row>
    <row r="329" spans="2:51" s="330" customFormat="1" x14ac:dyDescent="0.2">
      <c r="B329" s="331"/>
      <c r="D329" s="299" t="s">
        <v>149</v>
      </c>
      <c r="E329" s="332" t="s">
        <v>1</v>
      </c>
      <c r="F329" s="333" t="s">
        <v>377</v>
      </c>
      <c r="H329" s="334">
        <v>253.88</v>
      </c>
      <c r="I329" s="142"/>
      <c r="L329" s="331"/>
      <c r="M329" s="335"/>
      <c r="N329" s="336"/>
      <c r="O329" s="336"/>
      <c r="P329" s="336"/>
      <c r="Q329" s="336"/>
      <c r="R329" s="336"/>
      <c r="S329" s="336"/>
      <c r="T329" s="337"/>
      <c r="AT329" s="332" t="s">
        <v>149</v>
      </c>
      <c r="AU329" s="332" t="s">
        <v>80</v>
      </c>
      <c r="AV329" s="330" t="s">
        <v>80</v>
      </c>
      <c r="AW329" s="330" t="s">
        <v>32</v>
      </c>
      <c r="AX329" s="330" t="s">
        <v>72</v>
      </c>
      <c r="AY329" s="332" t="s">
        <v>135</v>
      </c>
    </row>
    <row r="330" spans="2:51" s="330" customFormat="1" x14ac:dyDescent="0.2">
      <c r="B330" s="331"/>
      <c r="D330" s="299" t="s">
        <v>149</v>
      </c>
      <c r="E330" s="332" t="s">
        <v>1</v>
      </c>
      <c r="F330" s="333" t="s">
        <v>378</v>
      </c>
      <c r="H330" s="334">
        <v>42</v>
      </c>
      <c r="I330" s="142"/>
      <c r="L330" s="331"/>
      <c r="M330" s="335"/>
      <c r="N330" s="336"/>
      <c r="O330" s="336"/>
      <c r="P330" s="336"/>
      <c r="Q330" s="336"/>
      <c r="R330" s="336"/>
      <c r="S330" s="336"/>
      <c r="T330" s="337"/>
      <c r="AT330" s="332" t="s">
        <v>149</v>
      </c>
      <c r="AU330" s="332" t="s">
        <v>80</v>
      </c>
      <c r="AV330" s="330" t="s">
        <v>80</v>
      </c>
      <c r="AW330" s="330" t="s">
        <v>32</v>
      </c>
      <c r="AX330" s="330" t="s">
        <v>72</v>
      </c>
      <c r="AY330" s="332" t="s">
        <v>135</v>
      </c>
    </row>
    <row r="331" spans="2:51" s="330" customFormat="1" x14ac:dyDescent="0.2">
      <c r="B331" s="331"/>
      <c r="D331" s="299" t="s">
        <v>149</v>
      </c>
      <c r="E331" s="332" t="s">
        <v>1</v>
      </c>
      <c r="F331" s="333" t="s">
        <v>379</v>
      </c>
      <c r="H331" s="334">
        <v>277.2</v>
      </c>
      <c r="I331" s="142"/>
      <c r="L331" s="331"/>
      <c r="M331" s="335"/>
      <c r="N331" s="336"/>
      <c r="O331" s="336"/>
      <c r="P331" s="336"/>
      <c r="Q331" s="336"/>
      <c r="R331" s="336"/>
      <c r="S331" s="336"/>
      <c r="T331" s="337"/>
      <c r="AT331" s="332" t="s">
        <v>149</v>
      </c>
      <c r="AU331" s="332" t="s">
        <v>80</v>
      </c>
      <c r="AV331" s="330" t="s">
        <v>80</v>
      </c>
      <c r="AW331" s="330" t="s">
        <v>32</v>
      </c>
      <c r="AX331" s="330" t="s">
        <v>72</v>
      </c>
      <c r="AY331" s="332" t="s">
        <v>135</v>
      </c>
    </row>
    <row r="332" spans="2:51" s="330" customFormat="1" x14ac:dyDescent="0.2">
      <c r="B332" s="331"/>
      <c r="D332" s="299" t="s">
        <v>149</v>
      </c>
      <c r="E332" s="332" t="s">
        <v>1</v>
      </c>
      <c r="F332" s="333" t="s">
        <v>380</v>
      </c>
      <c r="H332" s="334">
        <v>661.5</v>
      </c>
      <c r="I332" s="142"/>
      <c r="L332" s="331"/>
      <c r="M332" s="335"/>
      <c r="N332" s="336"/>
      <c r="O332" s="336"/>
      <c r="P332" s="336"/>
      <c r="Q332" s="336"/>
      <c r="R332" s="336"/>
      <c r="S332" s="336"/>
      <c r="T332" s="337"/>
      <c r="AT332" s="332" t="s">
        <v>149</v>
      </c>
      <c r="AU332" s="332" t="s">
        <v>80</v>
      </c>
      <c r="AV332" s="330" t="s">
        <v>80</v>
      </c>
      <c r="AW332" s="330" t="s">
        <v>32</v>
      </c>
      <c r="AX332" s="330" t="s">
        <v>72</v>
      </c>
      <c r="AY332" s="332" t="s">
        <v>135</v>
      </c>
    </row>
    <row r="333" spans="2:51" s="330" customFormat="1" x14ac:dyDescent="0.2">
      <c r="B333" s="331"/>
      <c r="D333" s="299" t="s">
        <v>149</v>
      </c>
      <c r="E333" s="332" t="s">
        <v>1</v>
      </c>
      <c r="F333" s="333" t="s">
        <v>381</v>
      </c>
      <c r="H333" s="334">
        <v>2195.6</v>
      </c>
      <c r="I333" s="142"/>
      <c r="L333" s="331"/>
      <c r="M333" s="335"/>
      <c r="N333" s="336"/>
      <c r="O333" s="336"/>
      <c r="P333" s="336"/>
      <c r="Q333" s="336"/>
      <c r="R333" s="336"/>
      <c r="S333" s="336"/>
      <c r="T333" s="337"/>
      <c r="AT333" s="332" t="s">
        <v>149</v>
      </c>
      <c r="AU333" s="332" t="s">
        <v>80</v>
      </c>
      <c r="AV333" s="330" t="s">
        <v>80</v>
      </c>
      <c r="AW333" s="330" t="s">
        <v>32</v>
      </c>
      <c r="AX333" s="330" t="s">
        <v>72</v>
      </c>
      <c r="AY333" s="332" t="s">
        <v>135</v>
      </c>
    </row>
    <row r="334" spans="2:51" s="323" customFormat="1" x14ac:dyDescent="0.2">
      <c r="B334" s="324"/>
      <c r="D334" s="299" t="s">
        <v>149</v>
      </c>
      <c r="E334" s="325" t="s">
        <v>1</v>
      </c>
      <c r="F334" s="326" t="s">
        <v>188</v>
      </c>
      <c r="H334" s="325" t="s">
        <v>1</v>
      </c>
      <c r="I334" s="134"/>
      <c r="L334" s="324"/>
      <c r="M334" s="327"/>
      <c r="N334" s="328"/>
      <c r="O334" s="328"/>
      <c r="P334" s="328"/>
      <c r="Q334" s="328"/>
      <c r="R334" s="328"/>
      <c r="S334" s="328"/>
      <c r="T334" s="329"/>
      <c r="AT334" s="325" t="s">
        <v>149</v>
      </c>
      <c r="AU334" s="325" t="s">
        <v>80</v>
      </c>
      <c r="AV334" s="323" t="s">
        <v>78</v>
      </c>
      <c r="AW334" s="323" t="s">
        <v>32</v>
      </c>
      <c r="AX334" s="323" t="s">
        <v>72</v>
      </c>
      <c r="AY334" s="325" t="s">
        <v>135</v>
      </c>
    </row>
    <row r="335" spans="2:51" s="330" customFormat="1" x14ac:dyDescent="0.2">
      <c r="B335" s="331"/>
      <c r="D335" s="299" t="s">
        <v>149</v>
      </c>
      <c r="E335" s="332" t="s">
        <v>1</v>
      </c>
      <c r="F335" s="333" t="s">
        <v>382</v>
      </c>
      <c r="H335" s="334">
        <v>3360</v>
      </c>
      <c r="I335" s="142"/>
      <c r="L335" s="331"/>
      <c r="M335" s="335"/>
      <c r="N335" s="336"/>
      <c r="O335" s="336"/>
      <c r="P335" s="336"/>
      <c r="Q335" s="336"/>
      <c r="R335" s="336"/>
      <c r="S335" s="336"/>
      <c r="T335" s="337"/>
      <c r="AT335" s="332" t="s">
        <v>149</v>
      </c>
      <c r="AU335" s="332" t="s">
        <v>80</v>
      </c>
      <c r="AV335" s="330" t="s">
        <v>80</v>
      </c>
      <c r="AW335" s="330" t="s">
        <v>32</v>
      </c>
      <c r="AX335" s="330" t="s">
        <v>72</v>
      </c>
      <c r="AY335" s="332" t="s">
        <v>135</v>
      </c>
    </row>
    <row r="336" spans="2:51" s="330" customFormat="1" x14ac:dyDescent="0.2">
      <c r="B336" s="331"/>
      <c r="D336" s="299" t="s">
        <v>149</v>
      </c>
      <c r="E336" s="332" t="s">
        <v>1</v>
      </c>
      <c r="F336" s="333" t="s">
        <v>383</v>
      </c>
      <c r="H336" s="334">
        <v>224</v>
      </c>
      <c r="I336" s="142"/>
      <c r="L336" s="331"/>
      <c r="M336" s="335"/>
      <c r="N336" s="336"/>
      <c r="O336" s="336"/>
      <c r="P336" s="336"/>
      <c r="Q336" s="336"/>
      <c r="R336" s="336"/>
      <c r="S336" s="336"/>
      <c r="T336" s="337"/>
      <c r="AT336" s="332" t="s">
        <v>149</v>
      </c>
      <c r="AU336" s="332" t="s">
        <v>80</v>
      </c>
      <c r="AV336" s="330" t="s">
        <v>80</v>
      </c>
      <c r="AW336" s="330" t="s">
        <v>32</v>
      </c>
      <c r="AX336" s="330" t="s">
        <v>72</v>
      </c>
      <c r="AY336" s="332" t="s">
        <v>135</v>
      </c>
    </row>
    <row r="337" spans="1:65" s="338" customFormat="1" x14ac:dyDescent="0.2">
      <c r="B337" s="339"/>
      <c r="D337" s="299" t="s">
        <v>149</v>
      </c>
      <c r="E337" s="340" t="s">
        <v>1</v>
      </c>
      <c r="F337" s="341" t="s">
        <v>165</v>
      </c>
      <c r="H337" s="342">
        <v>14848.08</v>
      </c>
      <c r="I337" s="150"/>
      <c r="L337" s="339"/>
      <c r="M337" s="343"/>
      <c r="N337" s="344"/>
      <c r="O337" s="344"/>
      <c r="P337" s="344"/>
      <c r="Q337" s="344"/>
      <c r="R337" s="344"/>
      <c r="S337" s="344"/>
      <c r="T337" s="345"/>
      <c r="AT337" s="340" t="s">
        <v>149</v>
      </c>
      <c r="AU337" s="340" t="s">
        <v>80</v>
      </c>
      <c r="AV337" s="338" t="s">
        <v>141</v>
      </c>
      <c r="AW337" s="338" t="s">
        <v>32</v>
      </c>
      <c r="AX337" s="338" t="s">
        <v>78</v>
      </c>
      <c r="AY337" s="340" t="s">
        <v>135</v>
      </c>
    </row>
    <row r="338" spans="1:65" s="205" customFormat="1" ht="16.5" customHeight="1" x14ac:dyDescent="0.2">
      <c r="A338" s="201"/>
      <c r="B338" s="202"/>
      <c r="C338" s="286" t="s">
        <v>384</v>
      </c>
      <c r="D338" s="286" t="s">
        <v>137</v>
      </c>
      <c r="E338" s="287" t="s">
        <v>385</v>
      </c>
      <c r="F338" s="288" t="s">
        <v>386</v>
      </c>
      <c r="G338" s="289" t="s">
        <v>140</v>
      </c>
      <c r="H338" s="290">
        <v>14848.08</v>
      </c>
      <c r="I338" s="119"/>
      <c r="J338" s="291">
        <f>ROUND(I338*H338,2)</f>
        <v>0</v>
      </c>
      <c r="K338" s="288" t="s">
        <v>155</v>
      </c>
      <c r="L338" s="202"/>
      <c r="M338" s="292" t="s">
        <v>1</v>
      </c>
      <c r="N338" s="293" t="s">
        <v>40</v>
      </c>
      <c r="O338" s="294"/>
      <c r="P338" s="295">
        <f>O338*H338</f>
        <v>0</v>
      </c>
      <c r="Q338" s="295">
        <v>0</v>
      </c>
      <c r="R338" s="295">
        <f>Q338*H338</f>
        <v>0</v>
      </c>
      <c r="S338" s="295">
        <v>0</v>
      </c>
      <c r="T338" s="296">
        <f>S338*H338</f>
        <v>0</v>
      </c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R338" s="297" t="s">
        <v>141</v>
      </c>
      <c r="AT338" s="297" t="s">
        <v>137</v>
      </c>
      <c r="AU338" s="297" t="s">
        <v>80</v>
      </c>
      <c r="AY338" s="192" t="s">
        <v>135</v>
      </c>
      <c r="BE338" s="298">
        <f>IF(N338="základní",J338,0)</f>
        <v>0</v>
      </c>
      <c r="BF338" s="298">
        <f>IF(N338="snížená",J338,0)</f>
        <v>0</v>
      </c>
      <c r="BG338" s="298">
        <f>IF(N338="zákl. přenesená",J338,0)</f>
        <v>0</v>
      </c>
      <c r="BH338" s="298">
        <f>IF(N338="sníž. přenesená",J338,0)</f>
        <v>0</v>
      </c>
      <c r="BI338" s="298">
        <f>IF(N338="nulová",J338,0)</f>
        <v>0</v>
      </c>
      <c r="BJ338" s="192" t="s">
        <v>78</v>
      </c>
      <c r="BK338" s="298">
        <f>ROUND(I338*H338,2)</f>
        <v>0</v>
      </c>
      <c r="BL338" s="192" t="s">
        <v>141</v>
      </c>
      <c r="BM338" s="297" t="s">
        <v>387</v>
      </c>
    </row>
    <row r="339" spans="1:65" s="205" customFormat="1" ht="19.5" x14ac:dyDescent="0.2">
      <c r="A339" s="201"/>
      <c r="B339" s="202"/>
      <c r="C339" s="201"/>
      <c r="D339" s="299" t="s">
        <v>143</v>
      </c>
      <c r="E339" s="201"/>
      <c r="F339" s="300" t="s">
        <v>388</v>
      </c>
      <c r="G339" s="201"/>
      <c r="H339" s="201"/>
      <c r="I339" s="49"/>
      <c r="J339" s="201"/>
      <c r="K339" s="201"/>
      <c r="L339" s="202"/>
      <c r="M339" s="301"/>
      <c r="N339" s="302"/>
      <c r="O339" s="294"/>
      <c r="P339" s="294"/>
      <c r="Q339" s="294"/>
      <c r="R339" s="294"/>
      <c r="S339" s="294"/>
      <c r="T339" s="303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T339" s="192" t="s">
        <v>143</v>
      </c>
      <c r="AU339" s="192" t="s">
        <v>80</v>
      </c>
    </row>
    <row r="340" spans="1:65" s="205" customFormat="1" ht="24" customHeight="1" x14ac:dyDescent="0.2">
      <c r="A340" s="201"/>
      <c r="B340" s="202"/>
      <c r="C340" s="286" t="s">
        <v>389</v>
      </c>
      <c r="D340" s="286" t="s">
        <v>137</v>
      </c>
      <c r="E340" s="287" t="s">
        <v>390</v>
      </c>
      <c r="F340" s="288" t="s">
        <v>391</v>
      </c>
      <c r="G340" s="289" t="s">
        <v>140</v>
      </c>
      <c r="H340" s="290">
        <v>146.25</v>
      </c>
      <c r="I340" s="119"/>
      <c r="J340" s="291">
        <f>ROUND(I340*H340,2)</f>
        <v>0</v>
      </c>
      <c r="K340" s="288" t="s">
        <v>155</v>
      </c>
      <c r="L340" s="202"/>
      <c r="M340" s="292" t="s">
        <v>1</v>
      </c>
      <c r="N340" s="293" t="s">
        <v>40</v>
      </c>
      <c r="O340" s="294"/>
      <c r="P340" s="295">
        <f>O340*H340</f>
        <v>0</v>
      </c>
      <c r="Q340" s="295">
        <v>4.96E-3</v>
      </c>
      <c r="R340" s="295">
        <f>Q340*H340</f>
        <v>0.72540000000000004</v>
      </c>
      <c r="S340" s="295">
        <v>0</v>
      </c>
      <c r="T340" s="296">
        <f>S340*H340</f>
        <v>0</v>
      </c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R340" s="297" t="s">
        <v>141</v>
      </c>
      <c r="AT340" s="297" t="s">
        <v>137</v>
      </c>
      <c r="AU340" s="297" t="s">
        <v>80</v>
      </c>
      <c r="AY340" s="192" t="s">
        <v>135</v>
      </c>
      <c r="BE340" s="298">
        <f>IF(N340="základní",J340,0)</f>
        <v>0</v>
      </c>
      <c r="BF340" s="298">
        <f>IF(N340="snížená",J340,0)</f>
        <v>0</v>
      </c>
      <c r="BG340" s="298">
        <f>IF(N340="zákl. přenesená",J340,0)</f>
        <v>0</v>
      </c>
      <c r="BH340" s="298">
        <f>IF(N340="sníž. přenesená",J340,0)</f>
        <v>0</v>
      </c>
      <c r="BI340" s="298">
        <f>IF(N340="nulová",J340,0)</f>
        <v>0</v>
      </c>
      <c r="BJ340" s="192" t="s">
        <v>78</v>
      </c>
      <c r="BK340" s="298">
        <f>ROUND(I340*H340,2)</f>
        <v>0</v>
      </c>
      <c r="BL340" s="192" t="s">
        <v>141</v>
      </c>
      <c r="BM340" s="297" t="s">
        <v>392</v>
      </c>
    </row>
    <row r="341" spans="1:65" s="205" customFormat="1" ht="19.5" x14ac:dyDescent="0.2">
      <c r="A341" s="201"/>
      <c r="B341" s="202"/>
      <c r="C341" s="201"/>
      <c r="D341" s="299" t="s">
        <v>143</v>
      </c>
      <c r="E341" s="201"/>
      <c r="F341" s="300" t="s">
        <v>393</v>
      </c>
      <c r="G341" s="201"/>
      <c r="H341" s="201"/>
      <c r="I341" s="49"/>
      <c r="J341" s="201"/>
      <c r="K341" s="201"/>
      <c r="L341" s="202"/>
      <c r="M341" s="301"/>
      <c r="N341" s="302"/>
      <c r="O341" s="294"/>
      <c r="P341" s="294"/>
      <c r="Q341" s="294"/>
      <c r="R341" s="294"/>
      <c r="S341" s="294"/>
      <c r="T341" s="303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T341" s="192" t="s">
        <v>143</v>
      </c>
      <c r="AU341" s="192" t="s">
        <v>80</v>
      </c>
    </row>
    <row r="342" spans="1:65" s="205" customFormat="1" ht="19.5" x14ac:dyDescent="0.2">
      <c r="A342" s="201"/>
      <c r="B342" s="202"/>
      <c r="C342" s="201"/>
      <c r="D342" s="299" t="s">
        <v>171</v>
      </c>
      <c r="E342" s="201"/>
      <c r="F342" s="322" t="s">
        <v>172</v>
      </c>
      <c r="G342" s="201"/>
      <c r="H342" s="201"/>
      <c r="I342" s="49"/>
      <c r="J342" s="201"/>
      <c r="K342" s="201"/>
      <c r="L342" s="202"/>
      <c r="M342" s="301"/>
      <c r="N342" s="302"/>
      <c r="O342" s="294"/>
      <c r="P342" s="294"/>
      <c r="Q342" s="294"/>
      <c r="R342" s="294"/>
      <c r="S342" s="294"/>
      <c r="T342" s="303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T342" s="192" t="s">
        <v>171</v>
      </c>
      <c r="AU342" s="192" t="s">
        <v>80</v>
      </c>
    </row>
    <row r="343" spans="1:65" s="323" customFormat="1" x14ac:dyDescent="0.2">
      <c r="B343" s="324"/>
      <c r="D343" s="299" t="s">
        <v>149</v>
      </c>
      <c r="E343" s="325" t="s">
        <v>1</v>
      </c>
      <c r="F343" s="326" t="s">
        <v>394</v>
      </c>
      <c r="H343" s="325" t="s">
        <v>1</v>
      </c>
      <c r="I343" s="134"/>
      <c r="L343" s="324"/>
      <c r="M343" s="327"/>
      <c r="N343" s="328"/>
      <c r="O343" s="328"/>
      <c r="P343" s="328"/>
      <c r="Q343" s="328"/>
      <c r="R343" s="328"/>
      <c r="S343" s="328"/>
      <c r="T343" s="329"/>
      <c r="AT343" s="325" t="s">
        <v>149</v>
      </c>
      <c r="AU343" s="325" t="s">
        <v>80</v>
      </c>
      <c r="AV343" s="323" t="s">
        <v>78</v>
      </c>
      <c r="AW343" s="323" t="s">
        <v>32</v>
      </c>
      <c r="AX343" s="323" t="s">
        <v>72</v>
      </c>
      <c r="AY343" s="325" t="s">
        <v>135</v>
      </c>
    </row>
    <row r="344" spans="1:65" s="330" customFormat="1" x14ac:dyDescent="0.2">
      <c r="B344" s="331"/>
      <c r="D344" s="299" t="s">
        <v>149</v>
      </c>
      <c r="E344" s="332" t="s">
        <v>1</v>
      </c>
      <c r="F344" s="333" t="s">
        <v>395</v>
      </c>
      <c r="H344" s="334">
        <v>103.35</v>
      </c>
      <c r="I344" s="142"/>
      <c r="L344" s="331"/>
      <c r="M344" s="335"/>
      <c r="N344" s="336"/>
      <c r="O344" s="336"/>
      <c r="P344" s="336"/>
      <c r="Q344" s="336"/>
      <c r="R344" s="336"/>
      <c r="S344" s="336"/>
      <c r="T344" s="337"/>
      <c r="AT344" s="332" t="s">
        <v>149</v>
      </c>
      <c r="AU344" s="332" t="s">
        <v>80</v>
      </c>
      <c r="AV344" s="330" t="s">
        <v>80</v>
      </c>
      <c r="AW344" s="330" t="s">
        <v>32</v>
      </c>
      <c r="AX344" s="330" t="s">
        <v>72</v>
      </c>
      <c r="AY344" s="332" t="s">
        <v>135</v>
      </c>
    </row>
    <row r="345" spans="1:65" s="330" customFormat="1" x14ac:dyDescent="0.2">
      <c r="B345" s="331"/>
      <c r="D345" s="299" t="s">
        <v>149</v>
      </c>
      <c r="E345" s="332" t="s">
        <v>1</v>
      </c>
      <c r="F345" s="333" t="s">
        <v>396</v>
      </c>
      <c r="H345" s="334">
        <v>42.9</v>
      </c>
      <c r="I345" s="142"/>
      <c r="L345" s="331"/>
      <c r="M345" s="335"/>
      <c r="N345" s="336"/>
      <c r="O345" s="336"/>
      <c r="P345" s="336"/>
      <c r="Q345" s="336"/>
      <c r="R345" s="336"/>
      <c r="S345" s="336"/>
      <c r="T345" s="337"/>
      <c r="AT345" s="332" t="s">
        <v>149</v>
      </c>
      <c r="AU345" s="332" t="s">
        <v>80</v>
      </c>
      <c r="AV345" s="330" t="s">
        <v>80</v>
      </c>
      <c r="AW345" s="330" t="s">
        <v>32</v>
      </c>
      <c r="AX345" s="330" t="s">
        <v>72</v>
      </c>
      <c r="AY345" s="332" t="s">
        <v>135</v>
      </c>
    </row>
    <row r="346" spans="1:65" s="338" customFormat="1" x14ac:dyDescent="0.2">
      <c r="B346" s="339"/>
      <c r="D346" s="299" t="s">
        <v>149</v>
      </c>
      <c r="E346" s="340" t="s">
        <v>1</v>
      </c>
      <c r="F346" s="341" t="s">
        <v>165</v>
      </c>
      <c r="H346" s="342">
        <v>146.25</v>
      </c>
      <c r="I346" s="150"/>
      <c r="L346" s="339"/>
      <c r="M346" s="343"/>
      <c r="N346" s="344"/>
      <c r="O346" s="344"/>
      <c r="P346" s="344"/>
      <c r="Q346" s="344"/>
      <c r="R346" s="344"/>
      <c r="S346" s="344"/>
      <c r="T346" s="345"/>
      <c r="AT346" s="340" t="s">
        <v>149</v>
      </c>
      <c r="AU346" s="340" t="s">
        <v>80</v>
      </c>
      <c r="AV346" s="338" t="s">
        <v>141</v>
      </c>
      <c r="AW346" s="338" t="s">
        <v>32</v>
      </c>
      <c r="AX346" s="338" t="s">
        <v>78</v>
      </c>
      <c r="AY346" s="340" t="s">
        <v>135</v>
      </c>
    </row>
    <row r="347" spans="1:65" s="205" customFormat="1" ht="24" customHeight="1" x14ac:dyDescent="0.2">
      <c r="A347" s="201"/>
      <c r="B347" s="202"/>
      <c r="C347" s="286" t="s">
        <v>397</v>
      </c>
      <c r="D347" s="286" t="s">
        <v>137</v>
      </c>
      <c r="E347" s="287" t="s">
        <v>398</v>
      </c>
      <c r="F347" s="288" t="s">
        <v>399</v>
      </c>
      <c r="G347" s="289" t="s">
        <v>140</v>
      </c>
      <c r="H347" s="290">
        <v>146.25</v>
      </c>
      <c r="I347" s="119"/>
      <c r="J347" s="291">
        <f>ROUND(I347*H347,2)</f>
        <v>0</v>
      </c>
      <c r="K347" s="288" t="s">
        <v>155</v>
      </c>
      <c r="L347" s="202"/>
      <c r="M347" s="292" t="s">
        <v>1</v>
      </c>
      <c r="N347" s="293" t="s">
        <v>40</v>
      </c>
      <c r="O347" s="294"/>
      <c r="P347" s="295">
        <f>O347*H347</f>
        <v>0</v>
      </c>
      <c r="Q347" s="295">
        <v>0</v>
      </c>
      <c r="R347" s="295">
        <f>Q347*H347</f>
        <v>0</v>
      </c>
      <c r="S347" s="295">
        <v>0</v>
      </c>
      <c r="T347" s="296">
        <f>S347*H347</f>
        <v>0</v>
      </c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R347" s="297" t="s">
        <v>141</v>
      </c>
      <c r="AT347" s="297" t="s">
        <v>137</v>
      </c>
      <c r="AU347" s="297" t="s">
        <v>80</v>
      </c>
      <c r="AY347" s="192" t="s">
        <v>135</v>
      </c>
      <c r="BE347" s="298">
        <f>IF(N347="základní",J347,0)</f>
        <v>0</v>
      </c>
      <c r="BF347" s="298">
        <f>IF(N347="snížená",J347,0)</f>
        <v>0</v>
      </c>
      <c r="BG347" s="298">
        <f>IF(N347="zákl. přenesená",J347,0)</f>
        <v>0</v>
      </c>
      <c r="BH347" s="298">
        <f>IF(N347="sníž. přenesená",J347,0)</f>
        <v>0</v>
      </c>
      <c r="BI347" s="298">
        <f>IF(N347="nulová",J347,0)</f>
        <v>0</v>
      </c>
      <c r="BJ347" s="192" t="s">
        <v>78</v>
      </c>
      <c r="BK347" s="298">
        <f>ROUND(I347*H347,2)</f>
        <v>0</v>
      </c>
      <c r="BL347" s="192" t="s">
        <v>141</v>
      </c>
      <c r="BM347" s="297" t="s">
        <v>400</v>
      </c>
    </row>
    <row r="348" spans="1:65" s="205" customFormat="1" ht="19.5" x14ac:dyDescent="0.2">
      <c r="A348" s="201"/>
      <c r="B348" s="202"/>
      <c r="C348" s="201"/>
      <c r="D348" s="299" t="s">
        <v>143</v>
      </c>
      <c r="E348" s="201"/>
      <c r="F348" s="300" t="s">
        <v>401</v>
      </c>
      <c r="G348" s="201"/>
      <c r="H348" s="201"/>
      <c r="I348" s="49"/>
      <c r="J348" s="201"/>
      <c r="K348" s="201"/>
      <c r="L348" s="202"/>
      <c r="M348" s="301"/>
      <c r="N348" s="302"/>
      <c r="O348" s="294"/>
      <c r="P348" s="294"/>
      <c r="Q348" s="294"/>
      <c r="R348" s="294"/>
      <c r="S348" s="294"/>
      <c r="T348" s="303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T348" s="192" t="s">
        <v>143</v>
      </c>
      <c r="AU348" s="192" t="s">
        <v>80</v>
      </c>
    </row>
    <row r="349" spans="1:65" s="205" customFormat="1" ht="24" customHeight="1" x14ac:dyDescent="0.2">
      <c r="A349" s="201"/>
      <c r="B349" s="202"/>
      <c r="C349" s="286" t="s">
        <v>402</v>
      </c>
      <c r="D349" s="286" t="s">
        <v>137</v>
      </c>
      <c r="E349" s="287" t="s">
        <v>403</v>
      </c>
      <c r="F349" s="288" t="s">
        <v>404</v>
      </c>
      <c r="G349" s="289" t="s">
        <v>275</v>
      </c>
      <c r="H349" s="290">
        <v>3658.5030000000002</v>
      </c>
      <c r="I349" s="119"/>
      <c r="J349" s="291">
        <f>ROUND(I349*H349,2)</f>
        <v>0</v>
      </c>
      <c r="K349" s="288" t="s">
        <v>155</v>
      </c>
      <c r="L349" s="202"/>
      <c r="M349" s="292" t="s">
        <v>1</v>
      </c>
      <c r="N349" s="293" t="s">
        <v>40</v>
      </c>
      <c r="O349" s="294"/>
      <c r="P349" s="295">
        <f>O349*H349</f>
        <v>0</v>
      </c>
      <c r="Q349" s="295">
        <v>0</v>
      </c>
      <c r="R349" s="295">
        <f>Q349*H349</f>
        <v>0</v>
      </c>
      <c r="S349" s="295">
        <v>0</v>
      </c>
      <c r="T349" s="296">
        <f>S349*H349</f>
        <v>0</v>
      </c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R349" s="297" t="s">
        <v>141</v>
      </c>
      <c r="AT349" s="297" t="s">
        <v>137</v>
      </c>
      <c r="AU349" s="297" t="s">
        <v>80</v>
      </c>
      <c r="AY349" s="192" t="s">
        <v>135</v>
      </c>
      <c r="BE349" s="298">
        <f>IF(N349="základní",J349,0)</f>
        <v>0</v>
      </c>
      <c r="BF349" s="298">
        <f>IF(N349="snížená",J349,0)</f>
        <v>0</v>
      </c>
      <c r="BG349" s="298">
        <f>IF(N349="zákl. přenesená",J349,0)</f>
        <v>0</v>
      </c>
      <c r="BH349" s="298">
        <f>IF(N349="sníž. přenesená",J349,0)</f>
        <v>0</v>
      </c>
      <c r="BI349" s="298">
        <f>IF(N349="nulová",J349,0)</f>
        <v>0</v>
      </c>
      <c r="BJ349" s="192" t="s">
        <v>78</v>
      </c>
      <c r="BK349" s="298">
        <f>ROUND(I349*H349,2)</f>
        <v>0</v>
      </c>
      <c r="BL349" s="192" t="s">
        <v>141</v>
      </c>
      <c r="BM349" s="297" t="s">
        <v>405</v>
      </c>
    </row>
    <row r="350" spans="1:65" s="205" customFormat="1" ht="29.25" x14ac:dyDescent="0.2">
      <c r="A350" s="201"/>
      <c r="B350" s="202"/>
      <c r="C350" s="201"/>
      <c r="D350" s="299" t="s">
        <v>143</v>
      </c>
      <c r="E350" s="201"/>
      <c r="F350" s="300" t="s">
        <v>406</v>
      </c>
      <c r="G350" s="201"/>
      <c r="H350" s="201"/>
      <c r="I350" s="49"/>
      <c r="J350" s="201"/>
      <c r="K350" s="201"/>
      <c r="L350" s="202"/>
      <c r="M350" s="301"/>
      <c r="N350" s="302"/>
      <c r="O350" s="294"/>
      <c r="P350" s="294"/>
      <c r="Q350" s="294"/>
      <c r="R350" s="294"/>
      <c r="S350" s="294"/>
      <c r="T350" s="303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T350" s="192" t="s">
        <v>143</v>
      </c>
      <c r="AU350" s="192" t="s">
        <v>80</v>
      </c>
    </row>
    <row r="351" spans="1:65" s="323" customFormat="1" x14ac:dyDescent="0.2">
      <c r="B351" s="324"/>
      <c r="D351" s="299" t="s">
        <v>149</v>
      </c>
      <c r="E351" s="325" t="s">
        <v>1</v>
      </c>
      <c r="F351" s="326" t="s">
        <v>407</v>
      </c>
      <c r="H351" s="325" t="s">
        <v>1</v>
      </c>
      <c r="I351" s="134"/>
      <c r="L351" s="324"/>
      <c r="M351" s="327"/>
      <c r="N351" s="328"/>
      <c r="O351" s="328"/>
      <c r="P351" s="328"/>
      <c r="Q351" s="328"/>
      <c r="R351" s="328"/>
      <c r="S351" s="328"/>
      <c r="T351" s="329"/>
      <c r="AT351" s="325" t="s">
        <v>149</v>
      </c>
      <c r="AU351" s="325" t="s">
        <v>80</v>
      </c>
      <c r="AV351" s="323" t="s">
        <v>78</v>
      </c>
      <c r="AW351" s="323" t="s">
        <v>32</v>
      </c>
      <c r="AX351" s="323" t="s">
        <v>72</v>
      </c>
      <c r="AY351" s="325" t="s">
        <v>135</v>
      </c>
    </row>
    <row r="352" spans="1:65" s="330" customFormat="1" x14ac:dyDescent="0.2">
      <c r="B352" s="331"/>
      <c r="D352" s="299" t="s">
        <v>149</v>
      </c>
      <c r="E352" s="332" t="s">
        <v>1</v>
      </c>
      <c r="F352" s="333" t="s">
        <v>408</v>
      </c>
      <c r="H352" s="334">
        <v>53.723999999999997</v>
      </c>
      <c r="I352" s="142"/>
      <c r="L352" s="331"/>
      <c r="M352" s="335"/>
      <c r="N352" s="336"/>
      <c r="O352" s="336"/>
      <c r="P352" s="336"/>
      <c r="Q352" s="336"/>
      <c r="R352" s="336"/>
      <c r="S352" s="336"/>
      <c r="T352" s="337"/>
      <c r="AT352" s="332" t="s">
        <v>149</v>
      </c>
      <c r="AU352" s="332" t="s">
        <v>80</v>
      </c>
      <c r="AV352" s="330" t="s">
        <v>80</v>
      </c>
      <c r="AW352" s="330" t="s">
        <v>32</v>
      </c>
      <c r="AX352" s="330" t="s">
        <v>72</v>
      </c>
      <c r="AY352" s="332" t="s">
        <v>135</v>
      </c>
    </row>
    <row r="353" spans="1:65" s="323" customFormat="1" x14ac:dyDescent="0.2">
      <c r="B353" s="324"/>
      <c r="D353" s="299" t="s">
        <v>149</v>
      </c>
      <c r="E353" s="325" t="s">
        <v>1</v>
      </c>
      <c r="F353" s="326" t="s">
        <v>409</v>
      </c>
      <c r="H353" s="325" t="s">
        <v>1</v>
      </c>
      <c r="I353" s="134"/>
      <c r="L353" s="324"/>
      <c r="M353" s="327"/>
      <c r="N353" s="328"/>
      <c r="O353" s="328"/>
      <c r="P353" s="328"/>
      <c r="Q353" s="328"/>
      <c r="R353" s="328"/>
      <c r="S353" s="328"/>
      <c r="T353" s="329"/>
      <c r="AT353" s="325" t="s">
        <v>149</v>
      </c>
      <c r="AU353" s="325" t="s">
        <v>80</v>
      </c>
      <c r="AV353" s="323" t="s">
        <v>78</v>
      </c>
      <c r="AW353" s="323" t="s">
        <v>32</v>
      </c>
      <c r="AX353" s="323" t="s">
        <v>72</v>
      </c>
      <c r="AY353" s="325" t="s">
        <v>135</v>
      </c>
    </row>
    <row r="354" spans="1:65" s="330" customFormat="1" x14ac:dyDescent="0.2">
      <c r="B354" s="331"/>
      <c r="D354" s="299" t="s">
        <v>149</v>
      </c>
      <c r="E354" s="332" t="s">
        <v>1</v>
      </c>
      <c r="F354" s="333" t="s">
        <v>410</v>
      </c>
      <c r="H354" s="334">
        <v>3604.779</v>
      </c>
      <c r="I354" s="142"/>
      <c r="L354" s="331"/>
      <c r="M354" s="335"/>
      <c r="N354" s="336"/>
      <c r="O354" s="336"/>
      <c r="P354" s="336"/>
      <c r="Q354" s="336"/>
      <c r="R354" s="336"/>
      <c r="S354" s="336"/>
      <c r="T354" s="337"/>
      <c r="AT354" s="332" t="s">
        <v>149</v>
      </c>
      <c r="AU354" s="332" t="s">
        <v>80</v>
      </c>
      <c r="AV354" s="330" t="s">
        <v>80</v>
      </c>
      <c r="AW354" s="330" t="s">
        <v>32</v>
      </c>
      <c r="AX354" s="330" t="s">
        <v>72</v>
      </c>
      <c r="AY354" s="332" t="s">
        <v>135</v>
      </c>
    </row>
    <row r="355" spans="1:65" s="338" customFormat="1" x14ac:dyDescent="0.2">
      <c r="B355" s="339"/>
      <c r="D355" s="299" t="s">
        <v>149</v>
      </c>
      <c r="E355" s="340" t="s">
        <v>1</v>
      </c>
      <c r="F355" s="341" t="s">
        <v>165</v>
      </c>
      <c r="H355" s="342">
        <v>3658.5030000000002</v>
      </c>
      <c r="I355" s="150"/>
      <c r="L355" s="339"/>
      <c r="M355" s="343"/>
      <c r="N355" s="344"/>
      <c r="O355" s="344"/>
      <c r="P355" s="344"/>
      <c r="Q355" s="344"/>
      <c r="R355" s="344"/>
      <c r="S355" s="344"/>
      <c r="T355" s="345"/>
      <c r="AT355" s="340" t="s">
        <v>149</v>
      </c>
      <c r="AU355" s="340" t="s">
        <v>80</v>
      </c>
      <c r="AV355" s="338" t="s">
        <v>141</v>
      </c>
      <c r="AW355" s="338" t="s">
        <v>32</v>
      </c>
      <c r="AX355" s="338" t="s">
        <v>78</v>
      </c>
      <c r="AY355" s="340" t="s">
        <v>135</v>
      </c>
    </row>
    <row r="356" spans="1:65" s="205" customFormat="1" ht="24" customHeight="1" x14ac:dyDescent="0.2">
      <c r="A356" s="201"/>
      <c r="B356" s="202"/>
      <c r="C356" s="286" t="s">
        <v>411</v>
      </c>
      <c r="D356" s="286" t="s">
        <v>137</v>
      </c>
      <c r="E356" s="287" t="s">
        <v>412</v>
      </c>
      <c r="F356" s="288" t="s">
        <v>413</v>
      </c>
      <c r="G356" s="289" t="s">
        <v>275</v>
      </c>
      <c r="H356" s="290">
        <v>6651.8239999999996</v>
      </c>
      <c r="I356" s="119"/>
      <c r="J356" s="291">
        <f>ROUND(I356*H356,2)</f>
        <v>0</v>
      </c>
      <c r="K356" s="288" t="s">
        <v>155</v>
      </c>
      <c r="L356" s="202"/>
      <c r="M356" s="292" t="s">
        <v>1</v>
      </c>
      <c r="N356" s="293" t="s">
        <v>40</v>
      </c>
      <c r="O356" s="294"/>
      <c r="P356" s="295">
        <f>O356*H356</f>
        <v>0</v>
      </c>
      <c r="Q356" s="295">
        <v>0</v>
      </c>
      <c r="R356" s="295">
        <f>Q356*H356</f>
        <v>0</v>
      </c>
      <c r="S356" s="295">
        <v>0</v>
      </c>
      <c r="T356" s="296">
        <f>S356*H356</f>
        <v>0</v>
      </c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R356" s="297" t="s">
        <v>141</v>
      </c>
      <c r="AT356" s="297" t="s">
        <v>137</v>
      </c>
      <c r="AU356" s="297" t="s">
        <v>80</v>
      </c>
      <c r="AY356" s="192" t="s">
        <v>135</v>
      </c>
      <c r="BE356" s="298">
        <f>IF(N356="základní",J356,0)</f>
        <v>0</v>
      </c>
      <c r="BF356" s="298">
        <f>IF(N356="snížená",J356,0)</f>
        <v>0</v>
      </c>
      <c r="BG356" s="298">
        <f>IF(N356="zákl. přenesená",J356,0)</f>
        <v>0</v>
      </c>
      <c r="BH356" s="298">
        <f>IF(N356="sníž. přenesená",J356,0)</f>
        <v>0</v>
      </c>
      <c r="BI356" s="298">
        <f>IF(N356="nulová",J356,0)</f>
        <v>0</v>
      </c>
      <c r="BJ356" s="192" t="s">
        <v>78</v>
      </c>
      <c r="BK356" s="298">
        <f>ROUND(I356*H356,2)</f>
        <v>0</v>
      </c>
      <c r="BL356" s="192" t="s">
        <v>141</v>
      </c>
      <c r="BM356" s="297" t="s">
        <v>414</v>
      </c>
    </row>
    <row r="357" spans="1:65" s="205" customFormat="1" ht="39" x14ac:dyDescent="0.2">
      <c r="A357" s="201"/>
      <c r="B357" s="202"/>
      <c r="C357" s="201"/>
      <c r="D357" s="299" t="s">
        <v>143</v>
      </c>
      <c r="E357" s="201"/>
      <c r="F357" s="300" t="s">
        <v>415</v>
      </c>
      <c r="G357" s="201"/>
      <c r="H357" s="201"/>
      <c r="I357" s="49"/>
      <c r="J357" s="201"/>
      <c r="K357" s="201"/>
      <c r="L357" s="202"/>
      <c r="M357" s="301"/>
      <c r="N357" s="302"/>
      <c r="O357" s="294"/>
      <c r="P357" s="294"/>
      <c r="Q357" s="294"/>
      <c r="R357" s="294"/>
      <c r="S357" s="294"/>
      <c r="T357" s="303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T357" s="192" t="s">
        <v>143</v>
      </c>
      <c r="AU357" s="192" t="s">
        <v>80</v>
      </c>
    </row>
    <row r="358" spans="1:65" s="323" customFormat="1" x14ac:dyDescent="0.2">
      <c r="B358" s="324"/>
      <c r="D358" s="299" t="s">
        <v>149</v>
      </c>
      <c r="E358" s="325" t="s">
        <v>1</v>
      </c>
      <c r="F358" s="326" t="s">
        <v>407</v>
      </c>
      <c r="H358" s="325" t="s">
        <v>1</v>
      </c>
      <c r="I358" s="134"/>
      <c r="L358" s="324"/>
      <c r="M358" s="327"/>
      <c r="N358" s="328"/>
      <c r="O358" s="328"/>
      <c r="P358" s="328"/>
      <c r="Q358" s="328"/>
      <c r="R358" s="328"/>
      <c r="S358" s="328"/>
      <c r="T358" s="329"/>
      <c r="AT358" s="325" t="s">
        <v>149</v>
      </c>
      <c r="AU358" s="325" t="s">
        <v>80</v>
      </c>
      <c r="AV358" s="323" t="s">
        <v>78</v>
      </c>
      <c r="AW358" s="323" t="s">
        <v>32</v>
      </c>
      <c r="AX358" s="323" t="s">
        <v>72</v>
      </c>
      <c r="AY358" s="325" t="s">
        <v>135</v>
      </c>
    </row>
    <row r="359" spans="1:65" s="330" customFormat="1" x14ac:dyDescent="0.2">
      <c r="B359" s="331"/>
      <c r="D359" s="299" t="s">
        <v>149</v>
      </c>
      <c r="E359" s="332" t="s">
        <v>1</v>
      </c>
      <c r="F359" s="333" t="s">
        <v>416</v>
      </c>
      <c r="H359" s="334">
        <v>97.68</v>
      </c>
      <c r="I359" s="142"/>
      <c r="L359" s="331"/>
      <c r="M359" s="335"/>
      <c r="N359" s="336"/>
      <c r="O359" s="336"/>
      <c r="P359" s="336"/>
      <c r="Q359" s="336"/>
      <c r="R359" s="336"/>
      <c r="S359" s="336"/>
      <c r="T359" s="337"/>
      <c r="AT359" s="332" t="s">
        <v>149</v>
      </c>
      <c r="AU359" s="332" t="s">
        <v>80</v>
      </c>
      <c r="AV359" s="330" t="s">
        <v>80</v>
      </c>
      <c r="AW359" s="330" t="s">
        <v>32</v>
      </c>
      <c r="AX359" s="330" t="s">
        <v>72</v>
      </c>
      <c r="AY359" s="332" t="s">
        <v>135</v>
      </c>
    </row>
    <row r="360" spans="1:65" s="323" customFormat="1" x14ac:dyDescent="0.2">
      <c r="B360" s="324"/>
      <c r="D360" s="299" t="s">
        <v>149</v>
      </c>
      <c r="E360" s="325" t="s">
        <v>1</v>
      </c>
      <c r="F360" s="326" t="s">
        <v>409</v>
      </c>
      <c r="H360" s="325" t="s">
        <v>1</v>
      </c>
      <c r="I360" s="134"/>
      <c r="L360" s="324"/>
      <c r="M360" s="327"/>
      <c r="N360" s="328"/>
      <c r="O360" s="328"/>
      <c r="P360" s="328"/>
      <c r="Q360" s="328"/>
      <c r="R360" s="328"/>
      <c r="S360" s="328"/>
      <c r="T360" s="329"/>
      <c r="AT360" s="325" t="s">
        <v>149</v>
      </c>
      <c r="AU360" s="325" t="s">
        <v>80</v>
      </c>
      <c r="AV360" s="323" t="s">
        <v>78</v>
      </c>
      <c r="AW360" s="323" t="s">
        <v>32</v>
      </c>
      <c r="AX360" s="323" t="s">
        <v>72</v>
      </c>
      <c r="AY360" s="325" t="s">
        <v>135</v>
      </c>
    </row>
    <row r="361" spans="1:65" s="330" customFormat="1" x14ac:dyDescent="0.2">
      <c r="B361" s="331"/>
      <c r="D361" s="299" t="s">
        <v>149</v>
      </c>
      <c r="E361" s="332" t="s">
        <v>1</v>
      </c>
      <c r="F361" s="333" t="s">
        <v>417</v>
      </c>
      <c r="H361" s="334">
        <v>6554.1440000000002</v>
      </c>
      <c r="I361" s="142"/>
      <c r="L361" s="331"/>
      <c r="M361" s="335"/>
      <c r="N361" s="336"/>
      <c r="O361" s="336"/>
      <c r="P361" s="336"/>
      <c r="Q361" s="336"/>
      <c r="R361" s="336"/>
      <c r="S361" s="336"/>
      <c r="T361" s="337"/>
      <c r="AT361" s="332" t="s">
        <v>149</v>
      </c>
      <c r="AU361" s="332" t="s">
        <v>80</v>
      </c>
      <c r="AV361" s="330" t="s">
        <v>80</v>
      </c>
      <c r="AW361" s="330" t="s">
        <v>32</v>
      </c>
      <c r="AX361" s="330" t="s">
        <v>72</v>
      </c>
      <c r="AY361" s="332" t="s">
        <v>135</v>
      </c>
    </row>
    <row r="362" spans="1:65" s="338" customFormat="1" x14ac:dyDescent="0.2">
      <c r="B362" s="339"/>
      <c r="D362" s="299" t="s">
        <v>149</v>
      </c>
      <c r="E362" s="340" t="s">
        <v>1</v>
      </c>
      <c r="F362" s="341" t="s">
        <v>165</v>
      </c>
      <c r="H362" s="342">
        <v>6651.8240000000005</v>
      </c>
      <c r="I362" s="150"/>
      <c r="L362" s="339"/>
      <c r="M362" s="343"/>
      <c r="N362" s="344"/>
      <c r="O362" s="344"/>
      <c r="P362" s="344"/>
      <c r="Q362" s="344"/>
      <c r="R362" s="344"/>
      <c r="S362" s="344"/>
      <c r="T362" s="345"/>
      <c r="AT362" s="340" t="s">
        <v>149</v>
      </c>
      <c r="AU362" s="340" t="s">
        <v>80</v>
      </c>
      <c r="AV362" s="338" t="s">
        <v>141</v>
      </c>
      <c r="AW362" s="338" t="s">
        <v>32</v>
      </c>
      <c r="AX362" s="338" t="s">
        <v>78</v>
      </c>
      <c r="AY362" s="340" t="s">
        <v>135</v>
      </c>
    </row>
    <row r="363" spans="1:65" s="205" customFormat="1" ht="24" customHeight="1" x14ac:dyDescent="0.2">
      <c r="A363" s="201"/>
      <c r="B363" s="202"/>
      <c r="C363" s="286" t="s">
        <v>418</v>
      </c>
      <c r="D363" s="286" t="s">
        <v>137</v>
      </c>
      <c r="E363" s="287" t="s">
        <v>419</v>
      </c>
      <c r="F363" s="288" t="s">
        <v>420</v>
      </c>
      <c r="G363" s="289" t="s">
        <v>275</v>
      </c>
      <c r="H363" s="290">
        <v>2929.0790000000002</v>
      </c>
      <c r="I363" s="119"/>
      <c r="J363" s="291">
        <f>ROUND(I363*H363,2)</f>
        <v>0</v>
      </c>
      <c r="K363" s="288" t="s">
        <v>1</v>
      </c>
      <c r="L363" s="202"/>
      <c r="M363" s="292" t="s">
        <v>1</v>
      </c>
      <c r="N363" s="293" t="s">
        <v>40</v>
      </c>
      <c r="O363" s="294"/>
      <c r="P363" s="295">
        <f>O363*H363</f>
        <v>0</v>
      </c>
      <c r="Q363" s="295">
        <v>0</v>
      </c>
      <c r="R363" s="295">
        <f>Q363*H363</f>
        <v>0</v>
      </c>
      <c r="S363" s="295">
        <v>0</v>
      </c>
      <c r="T363" s="296">
        <f>S363*H363</f>
        <v>0</v>
      </c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R363" s="297" t="s">
        <v>141</v>
      </c>
      <c r="AT363" s="297" t="s">
        <v>137</v>
      </c>
      <c r="AU363" s="297" t="s">
        <v>80</v>
      </c>
      <c r="AY363" s="192" t="s">
        <v>135</v>
      </c>
      <c r="BE363" s="298">
        <f>IF(N363="základní",J363,0)</f>
        <v>0</v>
      </c>
      <c r="BF363" s="298">
        <f>IF(N363="snížená",J363,0)</f>
        <v>0</v>
      </c>
      <c r="BG363" s="298">
        <f>IF(N363="zákl. přenesená",J363,0)</f>
        <v>0</v>
      </c>
      <c r="BH363" s="298">
        <f>IF(N363="sníž. přenesená",J363,0)</f>
        <v>0</v>
      </c>
      <c r="BI363" s="298">
        <f>IF(N363="nulová",J363,0)</f>
        <v>0</v>
      </c>
      <c r="BJ363" s="192" t="s">
        <v>78</v>
      </c>
      <c r="BK363" s="298">
        <f>ROUND(I363*H363,2)</f>
        <v>0</v>
      </c>
      <c r="BL363" s="192" t="s">
        <v>141</v>
      </c>
      <c r="BM363" s="297" t="s">
        <v>421</v>
      </c>
    </row>
    <row r="364" spans="1:65" s="205" customFormat="1" ht="39" x14ac:dyDescent="0.2">
      <c r="A364" s="201"/>
      <c r="B364" s="202"/>
      <c r="C364" s="201"/>
      <c r="D364" s="299" t="s">
        <v>143</v>
      </c>
      <c r="E364" s="201"/>
      <c r="F364" s="300" t="s">
        <v>415</v>
      </c>
      <c r="G364" s="201"/>
      <c r="H364" s="201"/>
      <c r="I364" s="49"/>
      <c r="J364" s="201"/>
      <c r="K364" s="201"/>
      <c r="L364" s="202"/>
      <c r="M364" s="301"/>
      <c r="N364" s="302"/>
      <c r="O364" s="294"/>
      <c r="P364" s="294"/>
      <c r="Q364" s="294"/>
      <c r="R364" s="294"/>
      <c r="S364" s="294"/>
      <c r="T364" s="303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T364" s="192" t="s">
        <v>143</v>
      </c>
      <c r="AU364" s="192" t="s">
        <v>80</v>
      </c>
    </row>
    <row r="365" spans="1:65" s="205" customFormat="1" ht="24" customHeight="1" x14ac:dyDescent="0.2">
      <c r="A365" s="201"/>
      <c r="B365" s="202"/>
      <c r="C365" s="286" t="s">
        <v>422</v>
      </c>
      <c r="D365" s="286" t="s">
        <v>137</v>
      </c>
      <c r="E365" s="287" t="s">
        <v>423</v>
      </c>
      <c r="F365" s="288" t="s">
        <v>424</v>
      </c>
      <c r="G365" s="289" t="s">
        <v>275</v>
      </c>
      <c r="H365" s="290">
        <v>3722.7449999999999</v>
      </c>
      <c r="I365" s="119"/>
      <c r="J365" s="291">
        <f>ROUND(I365*H365,2)</f>
        <v>0</v>
      </c>
      <c r="K365" s="288" t="s">
        <v>155</v>
      </c>
      <c r="L365" s="202"/>
      <c r="M365" s="292" t="s">
        <v>1</v>
      </c>
      <c r="N365" s="293" t="s">
        <v>40</v>
      </c>
      <c r="O365" s="294"/>
      <c r="P365" s="295">
        <f>O365*H365</f>
        <v>0</v>
      </c>
      <c r="Q365" s="295">
        <v>0</v>
      </c>
      <c r="R365" s="295">
        <f>Q365*H365</f>
        <v>0</v>
      </c>
      <c r="S365" s="295">
        <v>0</v>
      </c>
      <c r="T365" s="296">
        <f>S365*H365</f>
        <v>0</v>
      </c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R365" s="297" t="s">
        <v>141</v>
      </c>
      <c r="AT365" s="297" t="s">
        <v>137</v>
      </c>
      <c r="AU365" s="297" t="s">
        <v>80</v>
      </c>
      <c r="AY365" s="192" t="s">
        <v>135</v>
      </c>
      <c r="BE365" s="298">
        <f>IF(N365="základní",J365,0)</f>
        <v>0</v>
      </c>
      <c r="BF365" s="298">
        <f>IF(N365="snížená",J365,0)</f>
        <v>0</v>
      </c>
      <c r="BG365" s="298">
        <f>IF(N365="zákl. přenesená",J365,0)</f>
        <v>0</v>
      </c>
      <c r="BH365" s="298">
        <f>IF(N365="sníž. přenesená",J365,0)</f>
        <v>0</v>
      </c>
      <c r="BI365" s="298">
        <f>IF(N365="nulová",J365,0)</f>
        <v>0</v>
      </c>
      <c r="BJ365" s="192" t="s">
        <v>78</v>
      </c>
      <c r="BK365" s="298">
        <f>ROUND(I365*H365,2)</f>
        <v>0</v>
      </c>
      <c r="BL365" s="192" t="s">
        <v>141</v>
      </c>
      <c r="BM365" s="297" t="s">
        <v>425</v>
      </c>
    </row>
    <row r="366" spans="1:65" s="205" customFormat="1" ht="39" x14ac:dyDescent="0.2">
      <c r="A366" s="201"/>
      <c r="B366" s="202"/>
      <c r="C366" s="201"/>
      <c r="D366" s="299" t="s">
        <v>143</v>
      </c>
      <c r="E366" s="201"/>
      <c r="F366" s="300" t="s">
        <v>426</v>
      </c>
      <c r="G366" s="201"/>
      <c r="H366" s="201"/>
      <c r="I366" s="49"/>
      <c r="J366" s="201"/>
      <c r="K366" s="201"/>
      <c r="L366" s="202"/>
      <c r="M366" s="301"/>
      <c r="N366" s="302"/>
      <c r="O366" s="294"/>
      <c r="P366" s="294"/>
      <c r="Q366" s="294"/>
      <c r="R366" s="294"/>
      <c r="S366" s="294"/>
      <c r="T366" s="303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T366" s="192" t="s">
        <v>143</v>
      </c>
      <c r="AU366" s="192" t="s">
        <v>80</v>
      </c>
    </row>
    <row r="367" spans="1:65" s="323" customFormat="1" x14ac:dyDescent="0.2">
      <c r="B367" s="324"/>
      <c r="D367" s="299" t="s">
        <v>149</v>
      </c>
      <c r="E367" s="325" t="s">
        <v>1</v>
      </c>
      <c r="F367" s="326" t="s">
        <v>427</v>
      </c>
      <c r="H367" s="325" t="s">
        <v>1</v>
      </c>
      <c r="I367" s="134"/>
      <c r="L367" s="324"/>
      <c r="M367" s="327"/>
      <c r="N367" s="328"/>
      <c r="O367" s="328"/>
      <c r="P367" s="328"/>
      <c r="Q367" s="328"/>
      <c r="R367" s="328"/>
      <c r="S367" s="328"/>
      <c r="T367" s="329"/>
      <c r="AT367" s="325" t="s">
        <v>149</v>
      </c>
      <c r="AU367" s="325" t="s">
        <v>80</v>
      </c>
      <c r="AV367" s="323" t="s">
        <v>78</v>
      </c>
      <c r="AW367" s="323" t="s">
        <v>32</v>
      </c>
      <c r="AX367" s="323" t="s">
        <v>72</v>
      </c>
      <c r="AY367" s="325" t="s">
        <v>135</v>
      </c>
    </row>
    <row r="368" spans="1:65" s="330" customFormat="1" x14ac:dyDescent="0.2">
      <c r="B368" s="331"/>
      <c r="D368" s="299" t="s">
        <v>149</v>
      </c>
      <c r="E368" s="332" t="s">
        <v>1</v>
      </c>
      <c r="F368" s="333" t="s">
        <v>428</v>
      </c>
      <c r="H368" s="334">
        <v>6651.8239999999996</v>
      </c>
      <c r="I368" s="142"/>
      <c r="L368" s="331"/>
      <c r="M368" s="335"/>
      <c r="N368" s="336"/>
      <c r="O368" s="336"/>
      <c r="P368" s="336"/>
      <c r="Q368" s="336"/>
      <c r="R368" s="336"/>
      <c r="S368" s="336"/>
      <c r="T368" s="337"/>
      <c r="AT368" s="332" t="s">
        <v>149</v>
      </c>
      <c r="AU368" s="332" t="s">
        <v>80</v>
      </c>
      <c r="AV368" s="330" t="s">
        <v>80</v>
      </c>
      <c r="AW368" s="330" t="s">
        <v>32</v>
      </c>
      <c r="AX368" s="330" t="s">
        <v>72</v>
      </c>
      <c r="AY368" s="332" t="s">
        <v>135</v>
      </c>
    </row>
    <row r="369" spans="1:65" s="323" customFormat="1" x14ac:dyDescent="0.2">
      <c r="B369" s="324"/>
      <c r="D369" s="299" t="s">
        <v>149</v>
      </c>
      <c r="E369" s="325" t="s">
        <v>1</v>
      </c>
      <c r="F369" s="326" t="s">
        <v>429</v>
      </c>
      <c r="H369" s="325" t="s">
        <v>1</v>
      </c>
      <c r="I369" s="134"/>
      <c r="L369" s="324"/>
      <c r="M369" s="327"/>
      <c r="N369" s="328"/>
      <c r="O369" s="328"/>
      <c r="P369" s="328"/>
      <c r="Q369" s="328"/>
      <c r="R369" s="328"/>
      <c r="S369" s="328"/>
      <c r="T369" s="329"/>
      <c r="AT369" s="325" t="s">
        <v>149</v>
      </c>
      <c r="AU369" s="325" t="s">
        <v>80</v>
      </c>
      <c r="AV369" s="323" t="s">
        <v>78</v>
      </c>
      <c r="AW369" s="323" t="s">
        <v>32</v>
      </c>
      <c r="AX369" s="323" t="s">
        <v>72</v>
      </c>
      <c r="AY369" s="325" t="s">
        <v>135</v>
      </c>
    </row>
    <row r="370" spans="1:65" s="330" customFormat="1" x14ac:dyDescent="0.2">
      <c r="B370" s="331"/>
      <c r="D370" s="299" t="s">
        <v>149</v>
      </c>
      <c r="E370" s="332" t="s">
        <v>1</v>
      </c>
      <c r="F370" s="333" t="s">
        <v>430</v>
      </c>
      <c r="H370" s="334">
        <v>-4184.3990000000003</v>
      </c>
      <c r="I370" s="142"/>
      <c r="L370" s="331"/>
      <c r="M370" s="335"/>
      <c r="N370" s="336"/>
      <c r="O370" s="336"/>
      <c r="P370" s="336"/>
      <c r="Q370" s="336"/>
      <c r="R370" s="336"/>
      <c r="S370" s="336"/>
      <c r="T370" s="337"/>
      <c r="AT370" s="332" t="s">
        <v>149</v>
      </c>
      <c r="AU370" s="332" t="s">
        <v>80</v>
      </c>
      <c r="AV370" s="330" t="s">
        <v>80</v>
      </c>
      <c r="AW370" s="330" t="s">
        <v>32</v>
      </c>
      <c r="AX370" s="330" t="s">
        <v>72</v>
      </c>
      <c r="AY370" s="332" t="s">
        <v>135</v>
      </c>
    </row>
    <row r="371" spans="1:65" s="330" customFormat="1" x14ac:dyDescent="0.2">
      <c r="B371" s="331"/>
      <c r="D371" s="299" t="s">
        <v>149</v>
      </c>
      <c r="E371" s="332" t="s">
        <v>1</v>
      </c>
      <c r="F371" s="333" t="s">
        <v>431</v>
      </c>
      <c r="H371" s="334">
        <v>1255.32</v>
      </c>
      <c r="I371" s="142"/>
      <c r="L371" s="331"/>
      <c r="M371" s="335"/>
      <c r="N371" s="336"/>
      <c r="O371" s="336"/>
      <c r="P371" s="336"/>
      <c r="Q371" s="336"/>
      <c r="R371" s="336"/>
      <c r="S371" s="336"/>
      <c r="T371" s="337"/>
      <c r="AT371" s="332" t="s">
        <v>149</v>
      </c>
      <c r="AU371" s="332" t="s">
        <v>80</v>
      </c>
      <c r="AV371" s="330" t="s">
        <v>80</v>
      </c>
      <c r="AW371" s="330" t="s">
        <v>32</v>
      </c>
      <c r="AX371" s="330" t="s">
        <v>72</v>
      </c>
      <c r="AY371" s="332" t="s">
        <v>135</v>
      </c>
    </row>
    <row r="372" spans="1:65" s="338" customFormat="1" x14ac:dyDescent="0.2">
      <c r="B372" s="339"/>
      <c r="D372" s="299" t="s">
        <v>149</v>
      </c>
      <c r="E372" s="340" t="s">
        <v>1</v>
      </c>
      <c r="F372" s="341" t="s">
        <v>165</v>
      </c>
      <c r="H372" s="342">
        <v>3722.744999999999</v>
      </c>
      <c r="I372" s="150"/>
      <c r="L372" s="339"/>
      <c r="M372" s="343"/>
      <c r="N372" s="344"/>
      <c r="O372" s="344"/>
      <c r="P372" s="344"/>
      <c r="Q372" s="344"/>
      <c r="R372" s="344"/>
      <c r="S372" s="344"/>
      <c r="T372" s="345"/>
      <c r="AT372" s="340" t="s">
        <v>149</v>
      </c>
      <c r="AU372" s="340" t="s">
        <v>80</v>
      </c>
      <c r="AV372" s="338" t="s">
        <v>141</v>
      </c>
      <c r="AW372" s="338" t="s">
        <v>32</v>
      </c>
      <c r="AX372" s="338" t="s">
        <v>78</v>
      </c>
      <c r="AY372" s="340" t="s">
        <v>135</v>
      </c>
    </row>
    <row r="373" spans="1:65" s="205" customFormat="1" ht="24" customHeight="1" x14ac:dyDescent="0.2">
      <c r="A373" s="201"/>
      <c r="B373" s="202"/>
      <c r="C373" s="286" t="s">
        <v>432</v>
      </c>
      <c r="D373" s="286" t="s">
        <v>137</v>
      </c>
      <c r="E373" s="287" t="s">
        <v>433</v>
      </c>
      <c r="F373" s="288" t="s">
        <v>434</v>
      </c>
      <c r="G373" s="289" t="s">
        <v>275</v>
      </c>
      <c r="H373" s="290">
        <v>2929.0790000000002</v>
      </c>
      <c r="I373" s="119"/>
      <c r="J373" s="291">
        <f>ROUND(I373*H373,2)</f>
        <v>0</v>
      </c>
      <c r="K373" s="288" t="s">
        <v>155</v>
      </c>
      <c r="L373" s="202"/>
      <c r="M373" s="292" t="s">
        <v>1</v>
      </c>
      <c r="N373" s="293" t="s">
        <v>40</v>
      </c>
      <c r="O373" s="294"/>
      <c r="P373" s="295">
        <f>O373*H373</f>
        <v>0</v>
      </c>
      <c r="Q373" s="295">
        <v>0</v>
      </c>
      <c r="R373" s="295">
        <f>Q373*H373</f>
        <v>0</v>
      </c>
      <c r="S373" s="295">
        <v>0</v>
      </c>
      <c r="T373" s="296">
        <f>S373*H373</f>
        <v>0</v>
      </c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R373" s="297" t="s">
        <v>141</v>
      </c>
      <c r="AT373" s="297" t="s">
        <v>137</v>
      </c>
      <c r="AU373" s="297" t="s">
        <v>80</v>
      </c>
      <c r="AY373" s="192" t="s">
        <v>135</v>
      </c>
      <c r="BE373" s="298">
        <f>IF(N373="základní",J373,0)</f>
        <v>0</v>
      </c>
      <c r="BF373" s="298">
        <f>IF(N373="snížená",J373,0)</f>
        <v>0</v>
      </c>
      <c r="BG373" s="298">
        <f>IF(N373="zákl. přenesená",J373,0)</f>
        <v>0</v>
      </c>
      <c r="BH373" s="298">
        <f>IF(N373="sníž. přenesená",J373,0)</f>
        <v>0</v>
      </c>
      <c r="BI373" s="298">
        <f>IF(N373="nulová",J373,0)</f>
        <v>0</v>
      </c>
      <c r="BJ373" s="192" t="s">
        <v>78</v>
      </c>
      <c r="BK373" s="298">
        <f>ROUND(I373*H373,2)</f>
        <v>0</v>
      </c>
      <c r="BL373" s="192" t="s">
        <v>141</v>
      </c>
      <c r="BM373" s="297" t="s">
        <v>435</v>
      </c>
    </row>
    <row r="374" spans="1:65" s="205" customFormat="1" ht="19.5" x14ac:dyDescent="0.2">
      <c r="A374" s="201"/>
      <c r="B374" s="202"/>
      <c r="C374" s="201"/>
      <c r="D374" s="299" t="s">
        <v>143</v>
      </c>
      <c r="E374" s="201"/>
      <c r="F374" s="300" t="s">
        <v>436</v>
      </c>
      <c r="G374" s="201"/>
      <c r="H374" s="201"/>
      <c r="I374" s="49"/>
      <c r="J374" s="201"/>
      <c r="K374" s="201"/>
      <c r="L374" s="202"/>
      <c r="M374" s="301"/>
      <c r="N374" s="302"/>
      <c r="O374" s="294"/>
      <c r="P374" s="294"/>
      <c r="Q374" s="294"/>
      <c r="R374" s="294"/>
      <c r="S374" s="294"/>
      <c r="T374" s="303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T374" s="192" t="s">
        <v>143</v>
      </c>
      <c r="AU374" s="192" t="s">
        <v>80</v>
      </c>
    </row>
    <row r="375" spans="1:65" s="323" customFormat="1" x14ac:dyDescent="0.2">
      <c r="B375" s="324"/>
      <c r="D375" s="299" t="s">
        <v>149</v>
      </c>
      <c r="E375" s="325" t="s">
        <v>1</v>
      </c>
      <c r="F375" s="326" t="s">
        <v>437</v>
      </c>
      <c r="H375" s="325" t="s">
        <v>1</v>
      </c>
      <c r="I375" s="134"/>
      <c r="L375" s="324"/>
      <c r="M375" s="327"/>
      <c r="N375" s="328"/>
      <c r="O375" s="328"/>
      <c r="P375" s="328"/>
      <c r="Q375" s="328"/>
      <c r="R375" s="328"/>
      <c r="S375" s="328"/>
      <c r="T375" s="329"/>
      <c r="AT375" s="325" t="s">
        <v>149</v>
      </c>
      <c r="AU375" s="325" t="s">
        <v>80</v>
      </c>
      <c r="AV375" s="323" t="s">
        <v>78</v>
      </c>
      <c r="AW375" s="323" t="s">
        <v>32</v>
      </c>
      <c r="AX375" s="323" t="s">
        <v>72</v>
      </c>
      <c r="AY375" s="325" t="s">
        <v>135</v>
      </c>
    </row>
    <row r="376" spans="1:65" s="330" customFormat="1" x14ac:dyDescent="0.2">
      <c r="B376" s="331"/>
      <c r="D376" s="299" t="s">
        <v>149</v>
      </c>
      <c r="E376" s="332" t="s">
        <v>1</v>
      </c>
      <c r="F376" s="333" t="s">
        <v>438</v>
      </c>
      <c r="H376" s="334">
        <v>4184.3990000000003</v>
      </c>
      <c r="I376" s="142"/>
      <c r="L376" s="331"/>
      <c r="M376" s="335"/>
      <c r="N376" s="336"/>
      <c r="O376" s="336"/>
      <c r="P376" s="336"/>
      <c r="Q376" s="336"/>
      <c r="R376" s="336"/>
      <c r="S376" s="336"/>
      <c r="T376" s="337"/>
      <c r="AT376" s="332" t="s">
        <v>149</v>
      </c>
      <c r="AU376" s="332" t="s">
        <v>80</v>
      </c>
      <c r="AV376" s="330" t="s">
        <v>80</v>
      </c>
      <c r="AW376" s="330" t="s">
        <v>32</v>
      </c>
      <c r="AX376" s="330" t="s">
        <v>72</v>
      </c>
      <c r="AY376" s="332" t="s">
        <v>135</v>
      </c>
    </row>
    <row r="377" spans="1:65" s="323" customFormat="1" x14ac:dyDescent="0.2">
      <c r="B377" s="324"/>
      <c r="D377" s="299" t="s">
        <v>149</v>
      </c>
      <c r="E377" s="325" t="s">
        <v>1</v>
      </c>
      <c r="F377" s="326" t="s">
        <v>439</v>
      </c>
      <c r="H377" s="325" t="s">
        <v>1</v>
      </c>
      <c r="I377" s="134"/>
      <c r="L377" s="324"/>
      <c r="M377" s="327"/>
      <c r="N377" s="328"/>
      <c r="O377" s="328"/>
      <c r="P377" s="328"/>
      <c r="Q377" s="328"/>
      <c r="R377" s="328"/>
      <c r="S377" s="328"/>
      <c r="T377" s="329"/>
      <c r="AT377" s="325" t="s">
        <v>149</v>
      </c>
      <c r="AU377" s="325" t="s">
        <v>80</v>
      </c>
      <c r="AV377" s="323" t="s">
        <v>78</v>
      </c>
      <c r="AW377" s="323" t="s">
        <v>32</v>
      </c>
      <c r="AX377" s="323" t="s">
        <v>72</v>
      </c>
      <c r="AY377" s="325" t="s">
        <v>135</v>
      </c>
    </row>
    <row r="378" spans="1:65" s="330" customFormat="1" x14ac:dyDescent="0.2">
      <c r="B378" s="331"/>
      <c r="D378" s="299" t="s">
        <v>149</v>
      </c>
      <c r="E378" s="332" t="s">
        <v>1</v>
      </c>
      <c r="F378" s="333" t="s">
        <v>440</v>
      </c>
      <c r="H378" s="334">
        <v>-1255.32</v>
      </c>
      <c r="I378" s="142"/>
      <c r="L378" s="331"/>
      <c r="M378" s="335"/>
      <c r="N378" s="336"/>
      <c r="O378" s="336"/>
      <c r="P378" s="336"/>
      <c r="Q378" s="336"/>
      <c r="R378" s="336"/>
      <c r="S378" s="336"/>
      <c r="T378" s="337"/>
      <c r="AT378" s="332" t="s">
        <v>149</v>
      </c>
      <c r="AU378" s="332" t="s">
        <v>80</v>
      </c>
      <c r="AV378" s="330" t="s">
        <v>80</v>
      </c>
      <c r="AW378" s="330" t="s">
        <v>32</v>
      </c>
      <c r="AX378" s="330" t="s">
        <v>72</v>
      </c>
      <c r="AY378" s="332" t="s">
        <v>135</v>
      </c>
    </row>
    <row r="379" spans="1:65" s="338" customFormat="1" x14ac:dyDescent="0.2">
      <c r="B379" s="339"/>
      <c r="D379" s="299" t="s">
        <v>149</v>
      </c>
      <c r="E379" s="340" t="s">
        <v>1</v>
      </c>
      <c r="F379" s="341" t="s">
        <v>165</v>
      </c>
      <c r="H379" s="342">
        <v>2929.0790000000006</v>
      </c>
      <c r="I379" s="150"/>
      <c r="L379" s="339"/>
      <c r="M379" s="343"/>
      <c r="N379" s="344"/>
      <c r="O379" s="344"/>
      <c r="P379" s="344"/>
      <c r="Q379" s="344"/>
      <c r="R379" s="344"/>
      <c r="S379" s="344"/>
      <c r="T379" s="345"/>
      <c r="AT379" s="340" t="s">
        <v>149</v>
      </c>
      <c r="AU379" s="340" t="s">
        <v>80</v>
      </c>
      <c r="AV379" s="338" t="s">
        <v>141</v>
      </c>
      <c r="AW379" s="338" t="s">
        <v>32</v>
      </c>
      <c r="AX379" s="338" t="s">
        <v>78</v>
      </c>
      <c r="AY379" s="340" t="s">
        <v>135</v>
      </c>
    </row>
    <row r="380" spans="1:65" s="205" customFormat="1" ht="24" customHeight="1" x14ac:dyDescent="0.2">
      <c r="A380" s="201"/>
      <c r="B380" s="202"/>
      <c r="C380" s="286" t="s">
        <v>441</v>
      </c>
      <c r="D380" s="286" t="s">
        <v>137</v>
      </c>
      <c r="E380" s="287" t="s">
        <v>442</v>
      </c>
      <c r="F380" s="288" t="s">
        <v>443</v>
      </c>
      <c r="G380" s="289" t="s">
        <v>275</v>
      </c>
      <c r="H380" s="290">
        <v>3722.7449999999999</v>
      </c>
      <c r="I380" s="119"/>
      <c r="J380" s="291">
        <f>ROUND(I380*H380,2)</f>
        <v>0</v>
      </c>
      <c r="K380" s="288" t="s">
        <v>1</v>
      </c>
      <c r="L380" s="202"/>
      <c r="M380" s="292" t="s">
        <v>1</v>
      </c>
      <c r="N380" s="293" t="s">
        <v>40</v>
      </c>
      <c r="O380" s="294"/>
      <c r="P380" s="295">
        <f>O380*H380</f>
        <v>0</v>
      </c>
      <c r="Q380" s="295">
        <v>0</v>
      </c>
      <c r="R380" s="295">
        <f>Q380*H380</f>
        <v>0</v>
      </c>
      <c r="S380" s="295">
        <v>0</v>
      </c>
      <c r="T380" s="296">
        <f>S380*H380</f>
        <v>0</v>
      </c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R380" s="297" t="s">
        <v>141</v>
      </c>
      <c r="AT380" s="297" t="s">
        <v>137</v>
      </c>
      <c r="AU380" s="297" t="s">
        <v>80</v>
      </c>
      <c r="AY380" s="192" t="s">
        <v>135</v>
      </c>
      <c r="BE380" s="298">
        <f>IF(N380="základní",J380,0)</f>
        <v>0</v>
      </c>
      <c r="BF380" s="298">
        <f>IF(N380="snížená",J380,0)</f>
        <v>0</v>
      </c>
      <c r="BG380" s="298">
        <f>IF(N380="zákl. přenesená",J380,0)</f>
        <v>0</v>
      </c>
      <c r="BH380" s="298">
        <f>IF(N380="sníž. přenesená",J380,0)</f>
        <v>0</v>
      </c>
      <c r="BI380" s="298">
        <f>IF(N380="nulová",J380,0)</f>
        <v>0</v>
      </c>
      <c r="BJ380" s="192" t="s">
        <v>78</v>
      </c>
      <c r="BK380" s="298">
        <f>ROUND(I380*H380,2)</f>
        <v>0</v>
      </c>
      <c r="BL380" s="192" t="s">
        <v>141</v>
      </c>
      <c r="BM380" s="297" t="s">
        <v>444</v>
      </c>
    </row>
    <row r="381" spans="1:65" s="205" customFormat="1" ht="19.5" x14ac:dyDescent="0.2">
      <c r="A381" s="201"/>
      <c r="B381" s="202"/>
      <c r="C381" s="201"/>
      <c r="D381" s="299" t="s">
        <v>143</v>
      </c>
      <c r="E381" s="201"/>
      <c r="F381" s="300" t="s">
        <v>436</v>
      </c>
      <c r="G381" s="201"/>
      <c r="H381" s="201"/>
      <c r="I381" s="49"/>
      <c r="J381" s="201"/>
      <c r="K381" s="201"/>
      <c r="L381" s="202"/>
      <c r="M381" s="301"/>
      <c r="N381" s="302"/>
      <c r="O381" s="294"/>
      <c r="P381" s="294"/>
      <c r="Q381" s="294"/>
      <c r="R381" s="294"/>
      <c r="S381" s="294"/>
      <c r="T381" s="303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T381" s="192" t="s">
        <v>143</v>
      </c>
      <c r="AU381" s="192" t="s">
        <v>80</v>
      </c>
    </row>
    <row r="382" spans="1:65" s="205" customFormat="1" ht="16.5" customHeight="1" x14ac:dyDescent="0.2">
      <c r="A382" s="201"/>
      <c r="B382" s="202"/>
      <c r="C382" s="286" t="s">
        <v>445</v>
      </c>
      <c r="D382" s="286" t="s">
        <v>137</v>
      </c>
      <c r="E382" s="287" t="s">
        <v>446</v>
      </c>
      <c r="F382" s="288" t="s">
        <v>447</v>
      </c>
      <c r="G382" s="289" t="s">
        <v>275</v>
      </c>
      <c r="H382" s="290">
        <v>3722.7449999999999</v>
      </c>
      <c r="I382" s="119"/>
      <c r="J382" s="291">
        <f>ROUND(I382*H382,2)</f>
        <v>0</v>
      </c>
      <c r="K382" s="288" t="s">
        <v>155</v>
      </c>
      <c r="L382" s="202"/>
      <c r="M382" s="292" t="s">
        <v>1</v>
      </c>
      <c r="N382" s="293" t="s">
        <v>40</v>
      </c>
      <c r="O382" s="294"/>
      <c r="P382" s="295">
        <f>O382*H382</f>
        <v>0</v>
      </c>
      <c r="Q382" s="295">
        <v>0</v>
      </c>
      <c r="R382" s="295">
        <f>Q382*H382</f>
        <v>0</v>
      </c>
      <c r="S382" s="295">
        <v>0</v>
      </c>
      <c r="T382" s="296">
        <f>S382*H382</f>
        <v>0</v>
      </c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R382" s="297" t="s">
        <v>141</v>
      </c>
      <c r="AT382" s="297" t="s">
        <v>137</v>
      </c>
      <c r="AU382" s="297" t="s">
        <v>80</v>
      </c>
      <c r="AY382" s="192" t="s">
        <v>135</v>
      </c>
      <c r="BE382" s="298">
        <f>IF(N382="základní",J382,0)</f>
        <v>0</v>
      </c>
      <c r="BF382" s="298">
        <f>IF(N382="snížená",J382,0)</f>
        <v>0</v>
      </c>
      <c r="BG382" s="298">
        <f>IF(N382="zákl. přenesená",J382,0)</f>
        <v>0</v>
      </c>
      <c r="BH382" s="298">
        <f>IF(N382="sníž. přenesená",J382,0)</f>
        <v>0</v>
      </c>
      <c r="BI382" s="298">
        <f>IF(N382="nulová",J382,0)</f>
        <v>0</v>
      </c>
      <c r="BJ382" s="192" t="s">
        <v>78</v>
      </c>
      <c r="BK382" s="298">
        <f>ROUND(I382*H382,2)</f>
        <v>0</v>
      </c>
      <c r="BL382" s="192" t="s">
        <v>141</v>
      </c>
      <c r="BM382" s="297" t="s">
        <v>448</v>
      </c>
    </row>
    <row r="383" spans="1:65" s="205" customFormat="1" x14ac:dyDescent="0.2">
      <c r="A383" s="201"/>
      <c r="B383" s="202"/>
      <c r="C383" s="201"/>
      <c r="D383" s="299" t="s">
        <v>143</v>
      </c>
      <c r="E383" s="201"/>
      <c r="F383" s="300" t="s">
        <v>449</v>
      </c>
      <c r="G383" s="201"/>
      <c r="H383" s="201"/>
      <c r="I383" s="49"/>
      <c r="J383" s="201"/>
      <c r="K383" s="201"/>
      <c r="L383" s="202"/>
      <c r="M383" s="301"/>
      <c r="N383" s="302"/>
      <c r="O383" s="294"/>
      <c r="P383" s="294"/>
      <c r="Q383" s="294"/>
      <c r="R383" s="294"/>
      <c r="S383" s="294"/>
      <c r="T383" s="303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T383" s="192" t="s">
        <v>143</v>
      </c>
      <c r="AU383" s="192" t="s">
        <v>80</v>
      </c>
    </row>
    <row r="384" spans="1:65" s="205" customFormat="1" ht="24" customHeight="1" x14ac:dyDescent="0.2">
      <c r="A384" s="201"/>
      <c r="B384" s="202"/>
      <c r="C384" s="286" t="s">
        <v>450</v>
      </c>
      <c r="D384" s="286" t="s">
        <v>137</v>
      </c>
      <c r="E384" s="287" t="s">
        <v>451</v>
      </c>
      <c r="F384" s="288" t="s">
        <v>452</v>
      </c>
      <c r="G384" s="289" t="s">
        <v>453</v>
      </c>
      <c r="H384" s="290">
        <v>6700.9409999999998</v>
      </c>
      <c r="I384" s="119"/>
      <c r="J384" s="291">
        <f>ROUND(I384*H384,2)</f>
        <v>0</v>
      </c>
      <c r="K384" s="288" t="s">
        <v>155</v>
      </c>
      <c r="L384" s="202"/>
      <c r="M384" s="292" t="s">
        <v>1</v>
      </c>
      <c r="N384" s="293" t="s">
        <v>40</v>
      </c>
      <c r="O384" s="294"/>
      <c r="P384" s="295">
        <f>O384*H384</f>
        <v>0</v>
      </c>
      <c r="Q384" s="295">
        <v>0</v>
      </c>
      <c r="R384" s="295">
        <f>Q384*H384</f>
        <v>0</v>
      </c>
      <c r="S384" s="295">
        <v>0</v>
      </c>
      <c r="T384" s="296">
        <f>S384*H384</f>
        <v>0</v>
      </c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R384" s="297" t="s">
        <v>141</v>
      </c>
      <c r="AT384" s="297" t="s">
        <v>137</v>
      </c>
      <c r="AU384" s="297" t="s">
        <v>80</v>
      </c>
      <c r="AY384" s="192" t="s">
        <v>135</v>
      </c>
      <c r="BE384" s="298">
        <f>IF(N384="základní",J384,0)</f>
        <v>0</v>
      </c>
      <c r="BF384" s="298">
        <f>IF(N384="snížená",J384,0)</f>
        <v>0</v>
      </c>
      <c r="BG384" s="298">
        <f>IF(N384="zákl. přenesená",J384,0)</f>
        <v>0</v>
      </c>
      <c r="BH384" s="298">
        <f>IF(N384="sníž. přenesená",J384,0)</f>
        <v>0</v>
      </c>
      <c r="BI384" s="298">
        <f>IF(N384="nulová",J384,0)</f>
        <v>0</v>
      </c>
      <c r="BJ384" s="192" t="s">
        <v>78</v>
      </c>
      <c r="BK384" s="298">
        <f>ROUND(I384*H384,2)</f>
        <v>0</v>
      </c>
      <c r="BL384" s="192" t="s">
        <v>141</v>
      </c>
      <c r="BM384" s="297" t="s">
        <v>454</v>
      </c>
    </row>
    <row r="385" spans="1:65" s="205" customFormat="1" ht="29.25" x14ac:dyDescent="0.2">
      <c r="A385" s="201"/>
      <c r="B385" s="202"/>
      <c r="C385" s="201"/>
      <c r="D385" s="299" t="s">
        <v>143</v>
      </c>
      <c r="E385" s="201"/>
      <c r="F385" s="300" t="s">
        <v>455</v>
      </c>
      <c r="G385" s="201"/>
      <c r="H385" s="201"/>
      <c r="I385" s="49"/>
      <c r="J385" s="201"/>
      <c r="K385" s="201"/>
      <c r="L385" s="202"/>
      <c r="M385" s="301"/>
      <c r="N385" s="302"/>
      <c r="O385" s="294"/>
      <c r="P385" s="294"/>
      <c r="Q385" s="294"/>
      <c r="R385" s="294"/>
      <c r="S385" s="294"/>
      <c r="T385" s="303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T385" s="192" t="s">
        <v>143</v>
      </c>
      <c r="AU385" s="192" t="s">
        <v>80</v>
      </c>
    </row>
    <row r="386" spans="1:65" s="330" customFormat="1" x14ac:dyDescent="0.2">
      <c r="B386" s="331"/>
      <c r="D386" s="299" t="s">
        <v>149</v>
      </c>
      <c r="F386" s="333" t="s">
        <v>456</v>
      </c>
      <c r="H386" s="334">
        <v>6700.9409999999998</v>
      </c>
      <c r="I386" s="142"/>
      <c r="L386" s="331"/>
      <c r="M386" s="335"/>
      <c r="N386" s="336"/>
      <c r="O386" s="336"/>
      <c r="P386" s="336"/>
      <c r="Q386" s="336"/>
      <c r="R386" s="336"/>
      <c r="S386" s="336"/>
      <c r="T386" s="337"/>
      <c r="AT386" s="332" t="s">
        <v>149</v>
      </c>
      <c r="AU386" s="332" t="s">
        <v>80</v>
      </c>
      <c r="AV386" s="330" t="s">
        <v>80</v>
      </c>
      <c r="AW386" s="330" t="s">
        <v>3</v>
      </c>
      <c r="AX386" s="330" t="s">
        <v>78</v>
      </c>
      <c r="AY386" s="332" t="s">
        <v>135</v>
      </c>
    </row>
    <row r="387" spans="1:65" s="205" customFormat="1" ht="24" customHeight="1" x14ac:dyDescent="0.2">
      <c r="A387" s="201"/>
      <c r="B387" s="202"/>
      <c r="C387" s="286" t="s">
        <v>457</v>
      </c>
      <c r="D387" s="286" t="s">
        <v>137</v>
      </c>
      <c r="E387" s="287" t="s">
        <v>458</v>
      </c>
      <c r="F387" s="288" t="s">
        <v>459</v>
      </c>
      <c r="G387" s="289" t="s">
        <v>275</v>
      </c>
      <c r="H387" s="290">
        <v>4184.3990000000003</v>
      </c>
      <c r="I387" s="119"/>
      <c r="J387" s="291">
        <f>ROUND(I387*H387,2)</f>
        <v>0</v>
      </c>
      <c r="K387" s="288" t="s">
        <v>155</v>
      </c>
      <c r="L387" s="202"/>
      <c r="M387" s="292" t="s">
        <v>1</v>
      </c>
      <c r="N387" s="293" t="s">
        <v>40</v>
      </c>
      <c r="O387" s="294"/>
      <c r="P387" s="295">
        <f>O387*H387</f>
        <v>0</v>
      </c>
      <c r="Q387" s="295">
        <v>0</v>
      </c>
      <c r="R387" s="295">
        <f>Q387*H387</f>
        <v>0</v>
      </c>
      <c r="S387" s="295">
        <v>0</v>
      </c>
      <c r="T387" s="296">
        <f>S387*H387</f>
        <v>0</v>
      </c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R387" s="297" t="s">
        <v>141</v>
      </c>
      <c r="AT387" s="297" t="s">
        <v>137</v>
      </c>
      <c r="AU387" s="297" t="s">
        <v>80</v>
      </c>
      <c r="AY387" s="192" t="s">
        <v>135</v>
      </c>
      <c r="BE387" s="298">
        <f>IF(N387="základní",J387,0)</f>
        <v>0</v>
      </c>
      <c r="BF387" s="298">
        <f>IF(N387="snížená",J387,0)</f>
        <v>0</v>
      </c>
      <c r="BG387" s="298">
        <f>IF(N387="zákl. přenesená",J387,0)</f>
        <v>0</v>
      </c>
      <c r="BH387" s="298">
        <f>IF(N387="sníž. přenesená",J387,0)</f>
        <v>0</v>
      </c>
      <c r="BI387" s="298">
        <f>IF(N387="nulová",J387,0)</f>
        <v>0</v>
      </c>
      <c r="BJ387" s="192" t="s">
        <v>78</v>
      </c>
      <c r="BK387" s="298">
        <f>ROUND(I387*H387,2)</f>
        <v>0</v>
      </c>
      <c r="BL387" s="192" t="s">
        <v>141</v>
      </c>
      <c r="BM387" s="297" t="s">
        <v>460</v>
      </c>
    </row>
    <row r="388" spans="1:65" s="205" customFormat="1" ht="29.25" x14ac:dyDescent="0.2">
      <c r="A388" s="201"/>
      <c r="B388" s="202"/>
      <c r="C388" s="201"/>
      <c r="D388" s="299" t="s">
        <v>143</v>
      </c>
      <c r="E388" s="201"/>
      <c r="F388" s="300" t="s">
        <v>461</v>
      </c>
      <c r="G388" s="201"/>
      <c r="H388" s="201"/>
      <c r="I388" s="49"/>
      <c r="J388" s="201"/>
      <c r="K388" s="201"/>
      <c r="L388" s="202"/>
      <c r="M388" s="301"/>
      <c r="N388" s="302"/>
      <c r="O388" s="294"/>
      <c r="P388" s="294"/>
      <c r="Q388" s="294"/>
      <c r="R388" s="294"/>
      <c r="S388" s="294"/>
      <c r="T388" s="303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T388" s="192" t="s">
        <v>143</v>
      </c>
      <c r="AU388" s="192" t="s">
        <v>80</v>
      </c>
    </row>
    <row r="389" spans="1:65" s="323" customFormat="1" x14ac:dyDescent="0.2">
      <c r="B389" s="324"/>
      <c r="D389" s="299" t="s">
        <v>149</v>
      </c>
      <c r="E389" s="325" t="s">
        <v>1</v>
      </c>
      <c r="F389" s="326" t="s">
        <v>462</v>
      </c>
      <c r="H389" s="325" t="s">
        <v>1</v>
      </c>
      <c r="I389" s="134"/>
      <c r="L389" s="324"/>
      <c r="M389" s="327"/>
      <c r="N389" s="328"/>
      <c r="O389" s="328"/>
      <c r="P389" s="328"/>
      <c r="Q389" s="328"/>
      <c r="R389" s="328"/>
      <c r="S389" s="328"/>
      <c r="T389" s="329"/>
      <c r="AT389" s="325" t="s">
        <v>149</v>
      </c>
      <c r="AU389" s="325" t="s">
        <v>80</v>
      </c>
      <c r="AV389" s="323" t="s">
        <v>78</v>
      </c>
      <c r="AW389" s="323" t="s">
        <v>32</v>
      </c>
      <c r="AX389" s="323" t="s">
        <v>72</v>
      </c>
      <c r="AY389" s="325" t="s">
        <v>135</v>
      </c>
    </row>
    <row r="390" spans="1:65" s="330" customFormat="1" x14ac:dyDescent="0.2">
      <c r="B390" s="331"/>
      <c r="D390" s="299" t="s">
        <v>149</v>
      </c>
      <c r="E390" s="332" t="s">
        <v>1</v>
      </c>
      <c r="F390" s="333" t="s">
        <v>463</v>
      </c>
      <c r="H390" s="334">
        <v>6651.8239999999996</v>
      </c>
      <c r="I390" s="142"/>
      <c r="L390" s="331"/>
      <c r="M390" s="335"/>
      <c r="N390" s="336"/>
      <c r="O390" s="336"/>
      <c r="P390" s="336"/>
      <c r="Q390" s="336"/>
      <c r="R390" s="336"/>
      <c r="S390" s="336"/>
      <c r="T390" s="337"/>
      <c r="AT390" s="332" t="s">
        <v>149</v>
      </c>
      <c r="AU390" s="332" t="s">
        <v>80</v>
      </c>
      <c r="AV390" s="330" t="s">
        <v>80</v>
      </c>
      <c r="AW390" s="330" t="s">
        <v>32</v>
      </c>
      <c r="AX390" s="330" t="s">
        <v>72</v>
      </c>
      <c r="AY390" s="332" t="s">
        <v>135</v>
      </c>
    </row>
    <row r="391" spans="1:65" s="323" customFormat="1" x14ac:dyDescent="0.2">
      <c r="B391" s="324"/>
      <c r="D391" s="299" t="s">
        <v>149</v>
      </c>
      <c r="E391" s="325" t="s">
        <v>1</v>
      </c>
      <c r="F391" s="326" t="s">
        <v>464</v>
      </c>
      <c r="H391" s="325" t="s">
        <v>1</v>
      </c>
      <c r="I391" s="134"/>
      <c r="L391" s="324"/>
      <c r="M391" s="327"/>
      <c r="N391" s="328"/>
      <c r="O391" s="328"/>
      <c r="P391" s="328"/>
      <c r="Q391" s="328"/>
      <c r="R391" s="328"/>
      <c r="S391" s="328"/>
      <c r="T391" s="329"/>
      <c r="AT391" s="325" t="s">
        <v>149</v>
      </c>
      <c r="AU391" s="325" t="s">
        <v>80</v>
      </c>
      <c r="AV391" s="323" t="s">
        <v>78</v>
      </c>
      <c r="AW391" s="323" t="s">
        <v>32</v>
      </c>
      <c r="AX391" s="323" t="s">
        <v>72</v>
      </c>
      <c r="AY391" s="325" t="s">
        <v>135</v>
      </c>
    </row>
    <row r="392" spans="1:65" s="330" customFormat="1" x14ac:dyDescent="0.2">
      <c r="B392" s="331"/>
      <c r="D392" s="299" t="s">
        <v>149</v>
      </c>
      <c r="E392" s="332" t="s">
        <v>1</v>
      </c>
      <c r="F392" s="333" t="s">
        <v>465</v>
      </c>
      <c r="H392" s="334">
        <v>-377.63499999999999</v>
      </c>
      <c r="I392" s="142"/>
      <c r="L392" s="331"/>
      <c r="M392" s="335"/>
      <c r="N392" s="336"/>
      <c r="O392" s="336"/>
      <c r="P392" s="336"/>
      <c r="Q392" s="336"/>
      <c r="R392" s="336"/>
      <c r="S392" s="336"/>
      <c r="T392" s="337"/>
      <c r="AT392" s="332" t="s">
        <v>149</v>
      </c>
      <c r="AU392" s="332" t="s">
        <v>80</v>
      </c>
      <c r="AV392" s="330" t="s">
        <v>80</v>
      </c>
      <c r="AW392" s="330" t="s">
        <v>32</v>
      </c>
      <c r="AX392" s="330" t="s">
        <v>72</v>
      </c>
      <c r="AY392" s="332" t="s">
        <v>135</v>
      </c>
    </row>
    <row r="393" spans="1:65" s="323" customFormat="1" x14ac:dyDescent="0.2">
      <c r="B393" s="324"/>
      <c r="D393" s="299" t="s">
        <v>149</v>
      </c>
      <c r="E393" s="325" t="s">
        <v>1</v>
      </c>
      <c r="F393" s="326" t="s">
        <v>466</v>
      </c>
      <c r="H393" s="325" t="s">
        <v>1</v>
      </c>
      <c r="I393" s="134"/>
      <c r="L393" s="324"/>
      <c r="M393" s="327"/>
      <c r="N393" s="328"/>
      <c r="O393" s="328"/>
      <c r="P393" s="328"/>
      <c r="Q393" s="328"/>
      <c r="R393" s="328"/>
      <c r="S393" s="328"/>
      <c r="T393" s="329"/>
      <c r="AT393" s="325" t="s">
        <v>149</v>
      </c>
      <c r="AU393" s="325" t="s">
        <v>80</v>
      </c>
      <c r="AV393" s="323" t="s">
        <v>78</v>
      </c>
      <c r="AW393" s="323" t="s">
        <v>32</v>
      </c>
      <c r="AX393" s="323" t="s">
        <v>72</v>
      </c>
      <c r="AY393" s="325" t="s">
        <v>135</v>
      </c>
    </row>
    <row r="394" spans="1:65" s="330" customFormat="1" x14ac:dyDescent="0.2">
      <c r="B394" s="331"/>
      <c r="D394" s="299" t="s">
        <v>149</v>
      </c>
      <c r="E394" s="332" t="s">
        <v>1</v>
      </c>
      <c r="F394" s="333" t="s">
        <v>467</v>
      </c>
      <c r="H394" s="334">
        <v>-1866.627</v>
      </c>
      <c r="I394" s="142"/>
      <c r="L394" s="331"/>
      <c r="M394" s="335"/>
      <c r="N394" s="336"/>
      <c r="O394" s="336"/>
      <c r="P394" s="336"/>
      <c r="Q394" s="336"/>
      <c r="R394" s="336"/>
      <c r="S394" s="336"/>
      <c r="T394" s="337"/>
      <c r="AT394" s="332" t="s">
        <v>149</v>
      </c>
      <c r="AU394" s="332" t="s">
        <v>80</v>
      </c>
      <c r="AV394" s="330" t="s">
        <v>80</v>
      </c>
      <c r="AW394" s="330" t="s">
        <v>32</v>
      </c>
      <c r="AX394" s="330" t="s">
        <v>72</v>
      </c>
      <c r="AY394" s="332" t="s">
        <v>135</v>
      </c>
    </row>
    <row r="395" spans="1:65" s="323" customFormat="1" x14ac:dyDescent="0.2">
      <c r="B395" s="324"/>
      <c r="D395" s="299" t="s">
        <v>149</v>
      </c>
      <c r="E395" s="325" t="s">
        <v>1</v>
      </c>
      <c r="F395" s="326" t="s">
        <v>468</v>
      </c>
      <c r="H395" s="325" t="s">
        <v>1</v>
      </c>
      <c r="I395" s="134"/>
      <c r="L395" s="324"/>
      <c r="M395" s="327"/>
      <c r="N395" s="328"/>
      <c r="O395" s="328"/>
      <c r="P395" s="328"/>
      <c r="Q395" s="328"/>
      <c r="R395" s="328"/>
      <c r="S395" s="328"/>
      <c r="T395" s="329"/>
      <c r="AT395" s="325" t="s">
        <v>149</v>
      </c>
      <c r="AU395" s="325" t="s">
        <v>80</v>
      </c>
      <c r="AV395" s="323" t="s">
        <v>78</v>
      </c>
      <c r="AW395" s="323" t="s">
        <v>32</v>
      </c>
      <c r="AX395" s="323" t="s">
        <v>72</v>
      </c>
      <c r="AY395" s="325" t="s">
        <v>135</v>
      </c>
    </row>
    <row r="396" spans="1:65" s="330" customFormat="1" x14ac:dyDescent="0.2">
      <c r="B396" s="331"/>
      <c r="D396" s="299" t="s">
        <v>149</v>
      </c>
      <c r="E396" s="332" t="s">
        <v>1</v>
      </c>
      <c r="F396" s="333" t="s">
        <v>469</v>
      </c>
      <c r="H396" s="334">
        <v>-1.61</v>
      </c>
      <c r="I396" s="142"/>
      <c r="L396" s="331"/>
      <c r="M396" s="335"/>
      <c r="N396" s="336"/>
      <c r="O396" s="336"/>
      <c r="P396" s="336"/>
      <c r="Q396" s="336"/>
      <c r="R396" s="336"/>
      <c r="S396" s="336"/>
      <c r="T396" s="337"/>
      <c r="AT396" s="332" t="s">
        <v>149</v>
      </c>
      <c r="AU396" s="332" t="s">
        <v>80</v>
      </c>
      <c r="AV396" s="330" t="s">
        <v>80</v>
      </c>
      <c r="AW396" s="330" t="s">
        <v>32</v>
      </c>
      <c r="AX396" s="330" t="s">
        <v>72</v>
      </c>
      <c r="AY396" s="332" t="s">
        <v>135</v>
      </c>
    </row>
    <row r="397" spans="1:65" s="323" customFormat="1" x14ac:dyDescent="0.2">
      <c r="B397" s="324"/>
      <c r="D397" s="299" t="s">
        <v>149</v>
      </c>
      <c r="E397" s="325" t="s">
        <v>1</v>
      </c>
      <c r="F397" s="326" t="s">
        <v>470</v>
      </c>
      <c r="H397" s="325" t="s">
        <v>1</v>
      </c>
      <c r="I397" s="134"/>
      <c r="L397" s="324"/>
      <c r="M397" s="327"/>
      <c r="N397" s="328"/>
      <c r="O397" s="328"/>
      <c r="P397" s="328"/>
      <c r="Q397" s="328"/>
      <c r="R397" s="328"/>
      <c r="S397" s="328"/>
      <c r="T397" s="329"/>
      <c r="AT397" s="325" t="s">
        <v>149</v>
      </c>
      <c r="AU397" s="325" t="s">
        <v>80</v>
      </c>
      <c r="AV397" s="323" t="s">
        <v>78</v>
      </c>
      <c r="AW397" s="323" t="s">
        <v>32</v>
      </c>
      <c r="AX397" s="323" t="s">
        <v>72</v>
      </c>
      <c r="AY397" s="325" t="s">
        <v>135</v>
      </c>
    </row>
    <row r="398" spans="1:65" s="330" customFormat="1" x14ac:dyDescent="0.2">
      <c r="B398" s="331"/>
      <c r="D398" s="299" t="s">
        <v>149</v>
      </c>
      <c r="E398" s="332" t="s">
        <v>1</v>
      </c>
      <c r="F398" s="333" t="s">
        <v>471</v>
      </c>
      <c r="H398" s="334">
        <v>-6.5179999999999998</v>
      </c>
      <c r="I398" s="142"/>
      <c r="L398" s="331"/>
      <c r="M398" s="335"/>
      <c r="N398" s="336"/>
      <c r="O398" s="336"/>
      <c r="P398" s="336"/>
      <c r="Q398" s="336"/>
      <c r="R398" s="336"/>
      <c r="S398" s="336"/>
      <c r="T398" s="337"/>
      <c r="AT398" s="332" t="s">
        <v>149</v>
      </c>
      <c r="AU398" s="332" t="s">
        <v>80</v>
      </c>
      <c r="AV398" s="330" t="s">
        <v>80</v>
      </c>
      <c r="AW398" s="330" t="s">
        <v>32</v>
      </c>
      <c r="AX398" s="330" t="s">
        <v>72</v>
      </c>
      <c r="AY398" s="332" t="s">
        <v>135</v>
      </c>
    </row>
    <row r="399" spans="1:65" s="330" customFormat="1" x14ac:dyDescent="0.2">
      <c r="B399" s="331"/>
      <c r="D399" s="299" t="s">
        <v>149</v>
      </c>
      <c r="E399" s="332" t="s">
        <v>1</v>
      </c>
      <c r="F399" s="333" t="s">
        <v>472</v>
      </c>
      <c r="H399" s="334">
        <v>-180.28200000000001</v>
      </c>
      <c r="I399" s="142"/>
      <c r="L399" s="331"/>
      <c r="M399" s="335"/>
      <c r="N399" s="336"/>
      <c r="O399" s="336"/>
      <c r="P399" s="336"/>
      <c r="Q399" s="336"/>
      <c r="R399" s="336"/>
      <c r="S399" s="336"/>
      <c r="T399" s="337"/>
      <c r="AT399" s="332" t="s">
        <v>149</v>
      </c>
      <c r="AU399" s="332" t="s">
        <v>80</v>
      </c>
      <c r="AV399" s="330" t="s">
        <v>80</v>
      </c>
      <c r="AW399" s="330" t="s">
        <v>32</v>
      </c>
      <c r="AX399" s="330" t="s">
        <v>72</v>
      </c>
      <c r="AY399" s="332" t="s">
        <v>135</v>
      </c>
    </row>
    <row r="400" spans="1:65" s="323" customFormat="1" x14ac:dyDescent="0.2">
      <c r="B400" s="324"/>
      <c r="D400" s="299" t="s">
        <v>149</v>
      </c>
      <c r="E400" s="325" t="s">
        <v>1</v>
      </c>
      <c r="F400" s="326" t="s">
        <v>473</v>
      </c>
      <c r="H400" s="325" t="s">
        <v>1</v>
      </c>
      <c r="I400" s="134"/>
      <c r="L400" s="324"/>
      <c r="M400" s="327"/>
      <c r="N400" s="328"/>
      <c r="O400" s="328"/>
      <c r="P400" s="328"/>
      <c r="Q400" s="328"/>
      <c r="R400" s="328"/>
      <c r="S400" s="328"/>
      <c r="T400" s="329"/>
      <c r="AT400" s="325" t="s">
        <v>149</v>
      </c>
      <c r="AU400" s="325" t="s">
        <v>80</v>
      </c>
      <c r="AV400" s="323" t="s">
        <v>78</v>
      </c>
      <c r="AW400" s="323" t="s">
        <v>32</v>
      </c>
      <c r="AX400" s="323" t="s">
        <v>72</v>
      </c>
      <c r="AY400" s="325" t="s">
        <v>135</v>
      </c>
    </row>
    <row r="401" spans="1:65" s="330" customFormat="1" x14ac:dyDescent="0.2">
      <c r="B401" s="331"/>
      <c r="D401" s="299" t="s">
        <v>149</v>
      </c>
      <c r="E401" s="332" t="s">
        <v>1</v>
      </c>
      <c r="F401" s="333" t="s">
        <v>474</v>
      </c>
      <c r="H401" s="334">
        <v>-2.7759999999999998</v>
      </c>
      <c r="I401" s="142"/>
      <c r="L401" s="331"/>
      <c r="M401" s="335"/>
      <c r="N401" s="336"/>
      <c r="O401" s="336"/>
      <c r="P401" s="336"/>
      <c r="Q401" s="336"/>
      <c r="R401" s="336"/>
      <c r="S401" s="336"/>
      <c r="T401" s="337"/>
      <c r="AT401" s="332" t="s">
        <v>149</v>
      </c>
      <c r="AU401" s="332" t="s">
        <v>80</v>
      </c>
      <c r="AV401" s="330" t="s">
        <v>80</v>
      </c>
      <c r="AW401" s="330" t="s">
        <v>32</v>
      </c>
      <c r="AX401" s="330" t="s">
        <v>72</v>
      </c>
      <c r="AY401" s="332" t="s">
        <v>135</v>
      </c>
    </row>
    <row r="402" spans="1:65" s="323" customFormat="1" x14ac:dyDescent="0.2">
      <c r="B402" s="324"/>
      <c r="D402" s="299" t="s">
        <v>149</v>
      </c>
      <c r="E402" s="325" t="s">
        <v>1</v>
      </c>
      <c r="F402" s="326" t="s">
        <v>475</v>
      </c>
      <c r="H402" s="325" t="s">
        <v>1</v>
      </c>
      <c r="I402" s="134"/>
      <c r="L402" s="324"/>
      <c r="M402" s="327"/>
      <c r="N402" s="328"/>
      <c r="O402" s="328"/>
      <c r="P402" s="328"/>
      <c r="Q402" s="328"/>
      <c r="R402" s="328"/>
      <c r="S402" s="328"/>
      <c r="T402" s="329"/>
      <c r="AT402" s="325" t="s">
        <v>149</v>
      </c>
      <c r="AU402" s="325" t="s">
        <v>80</v>
      </c>
      <c r="AV402" s="323" t="s">
        <v>78</v>
      </c>
      <c r="AW402" s="323" t="s">
        <v>32</v>
      </c>
      <c r="AX402" s="323" t="s">
        <v>72</v>
      </c>
      <c r="AY402" s="325" t="s">
        <v>135</v>
      </c>
    </row>
    <row r="403" spans="1:65" s="330" customFormat="1" x14ac:dyDescent="0.2">
      <c r="B403" s="331"/>
      <c r="D403" s="299" t="s">
        <v>149</v>
      </c>
      <c r="E403" s="332" t="s">
        <v>1</v>
      </c>
      <c r="F403" s="333" t="s">
        <v>476</v>
      </c>
      <c r="H403" s="334">
        <v>-22.491</v>
      </c>
      <c r="I403" s="142"/>
      <c r="L403" s="331"/>
      <c r="M403" s="335"/>
      <c r="N403" s="336"/>
      <c r="O403" s="336"/>
      <c r="P403" s="336"/>
      <c r="Q403" s="336"/>
      <c r="R403" s="336"/>
      <c r="S403" s="336"/>
      <c r="T403" s="337"/>
      <c r="AT403" s="332" t="s">
        <v>149</v>
      </c>
      <c r="AU403" s="332" t="s">
        <v>80</v>
      </c>
      <c r="AV403" s="330" t="s">
        <v>80</v>
      </c>
      <c r="AW403" s="330" t="s">
        <v>32</v>
      </c>
      <c r="AX403" s="330" t="s">
        <v>72</v>
      </c>
      <c r="AY403" s="332" t="s">
        <v>135</v>
      </c>
    </row>
    <row r="404" spans="1:65" s="330" customFormat="1" x14ac:dyDescent="0.2">
      <c r="B404" s="331"/>
      <c r="D404" s="299" t="s">
        <v>149</v>
      </c>
      <c r="E404" s="332" t="s">
        <v>1</v>
      </c>
      <c r="F404" s="333" t="s">
        <v>477</v>
      </c>
      <c r="H404" s="334">
        <v>-9.4860000000000007</v>
      </c>
      <c r="I404" s="142"/>
      <c r="L404" s="331"/>
      <c r="M404" s="335"/>
      <c r="N404" s="336"/>
      <c r="O404" s="336"/>
      <c r="P404" s="336"/>
      <c r="Q404" s="336"/>
      <c r="R404" s="336"/>
      <c r="S404" s="336"/>
      <c r="T404" s="337"/>
      <c r="AT404" s="332" t="s">
        <v>149</v>
      </c>
      <c r="AU404" s="332" t="s">
        <v>80</v>
      </c>
      <c r="AV404" s="330" t="s">
        <v>80</v>
      </c>
      <c r="AW404" s="330" t="s">
        <v>32</v>
      </c>
      <c r="AX404" s="330" t="s">
        <v>72</v>
      </c>
      <c r="AY404" s="332" t="s">
        <v>135</v>
      </c>
    </row>
    <row r="405" spans="1:65" s="338" customFormat="1" x14ac:dyDescent="0.2">
      <c r="B405" s="339"/>
      <c r="D405" s="299" t="s">
        <v>149</v>
      </c>
      <c r="E405" s="340" t="s">
        <v>1</v>
      </c>
      <c r="F405" s="341" t="s">
        <v>165</v>
      </c>
      <c r="H405" s="342">
        <v>4184.3990000000003</v>
      </c>
      <c r="I405" s="150"/>
      <c r="L405" s="339"/>
      <c r="M405" s="343"/>
      <c r="N405" s="344"/>
      <c r="O405" s="344"/>
      <c r="P405" s="344"/>
      <c r="Q405" s="344"/>
      <c r="R405" s="344"/>
      <c r="S405" s="344"/>
      <c r="T405" s="345"/>
      <c r="AT405" s="340" t="s">
        <v>149</v>
      </c>
      <c r="AU405" s="340" t="s">
        <v>80</v>
      </c>
      <c r="AV405" s="338" t="s">
        <v>141</v>
      </c>
      <c r="AW405" s="338" t="s">
        <v>32</v>
      </c>
      <c r="AX405" s="338" t="s">
        <v>78</v>
      </c>
      <c r="AY405" s="340" t="s">
        <v>135</v>
      </c>
    </row>
    <row r="406" spans="1:65" s="205" customFormat="1" ht="16.5" customHeight="1" x14ac:dyDescent="0.2">
      <c r="A406" s="201"/>
      <c r="B406" s="202"/>
      <c r="C406" s="309" t="s">
        <v>478</v>
      </c>
      <c r="D406" s="309" t="s">
        <v>479</v>
      </c>
      <c r="E406" s="310" t="s">
        <v>480</v>
      </c>
      <c r="F406" s="311" t="s">
        <v>481</v>
      </c>
      <c r="G406" s="312" t="s">
        <v>453</v>
      </c>
      <c r="H406" s="313">
        <v>2309.7890000000002</v>
      </c>
      <c r="I406" s="168"/>
      <c r="J406" s="314">
        <f>ROUND(I406*H406,2)</f>
        <v>0</v>
      </c>
      <c r="K406" s="311" t="s">
        <v>155</v>
      </c>
      <c r="L406" s="315"/>
      <c r="M406" s="316" t="s">
        <v>1</v>
      </c>
      <c r="N406" s="317" t="s">
        <v>40</v>
      </c>
      <c r="O406" s="294"/>
      <c r="P406" s="295">
        <f>O406*H406</f>
        <v>0</v>
      </c>
      <c r="Q406" s="295">
        <v>0.3</v>
      </c>
      <c r="R406" s="295">
        <f>Q406*H406</f>
        <v>692.93670000000009</v>
      </c>
      <c r="S406" s="295">
        <v>0</v>
      </c>
      <c r="T406" s="296">
        <f>S406*H406</f>
        <v>0</v>
      </c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R406" s="297" t="s">
        <v>209</v>
      </c>
      <c r="AT406" s="297" t="s">
        <v>479</v>
      </c>
      <c r="AU406" s="297" t="s">
        <v>80</v>
      </c>
      <c r="AY406" s="192" t="s">
        <v>135</v>
      </c>
      <c r="BE406" s="298">
        <f>IF(N406="základní",J406,0)</f>
        <v>0</v>
      </c>
      <c r="BF406" s="298">
        <f>IF(N406="snížená",J406,0)</f>
        <v>0</v>
      </c>
      <c r="BG406" s="298">
        <f>IF(N406="zákl. přenesená",J406,0)</f>
        <v>0</v>
      </c>
      <c r="BH406" s="298">
        <f>IF(N406="sníž. přenesená",J406,0)</f>
        <v>0</v>
      </c>
      <c r="BI406" s="298">
        <f>IF(N406="nulová",J406,0)</f>
        <v>0</v>
      </c>
      <c r="BJ406" s="192" t="s">
        <v>78</v>
      </c>
      <c r="BK406" s="298">
        <f>ROUND(I406*H406,2)</f>
        <v>0</v>
      </c>
      <c r="BL406" s="192" t="s">
        <v>141</v>
      </c>
      <c r="BM406" s="297" t="s">
        <v>482</v>
      </c>
    </row>
    <row r="407" spans="1:65" s="205" customFormat="1" x14ac:dyDescent="0.2">
      <c r="A407" s="201"/>
      <c r="B407" s="202"/>
      <c r="C407" s="201"/>
      <c r="D407" s="299" t="s">
        <v>143</v>
      </c>
      <c r="E407" s="201"/>
      <c r="F407" s="300" t="s">
        <v>483</v>
      </c>
      <c r="G407" s="201"/>
      <c r="H407" s="201"/>
      <c r="I407" s="49"/>
      <c r="J407" s="201"/>
      <c r="K407" s="201"/>
      <c r="L407" s="202"/>
      <c r="M407" s="301"/>
      <c r="N407" s="302"/>
      <c r="O407" s="294"/>
      <c r="P407" s="294"/>
      <c r="Q407" s="294"/>
      <c r="R407" s="294"/>
      <c r="S407" s="294"/>
      <c r="T407" s="303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T407" s="192" t="s">
        <v>143</v>
      </c>
      <c r="AU407" s="192" t="s">
        <v>80</v>
      </c>
    </row>
    <row r="408" spans="1:65" s="323" customFormat="1" x14ac:dyDescent="0.2">
      <c r="B408" s="324"/>
      <c r="D408" s="299" t="s">
        <v>149</v>
      </c>
      <c r="E408" s="325" t="s">
        <v>1</v>
      </c>
      <c r="F408" s="326" t="s">
        <v>484</v>
      </c>
      <c r="H408" s="325" t="s">
        <v>1</v>
      </c>
      <c r="I408" s="134"/>
      <c r="L408" s="324"/>
      <c r="M408" s="327"/>
      <c r="N408" s="328"/>
      <c r="O408" s="328"/>
      <c r="P408" s="328"/>
      <c r="Q408" s="328"/>
      <c r="R408" s="328"/>
      <c r="S408" s="328"/>
      <c r="T408" s="329"/>
      <c r="AT408" s="325" t="s">
        <v>149</v>
      </c>
      <c r="AU408" s="325" t="s">
        <v>80</v>
      </c>
      <c r="AV408" s="323" t="s">
        <v>78</v>
      </c>
      <c r="AW408" s="323" t="s">
        <v>32</v>
      </c>
      <c r="AX408" s="323" t="s">
        <v>72</v>
      </c>
      <c r="AY408" s="325" t="s">
        <v>135</v>
      </c>
    </row>
    <row r="409" spans="1:65" s="330" customFormat="1" x14ac:dyDescent="0.2">
      <c r="B409" s="331"/>
      <c r="D409" s="299" t="s">
        <v>149</v>
      </c>
      <c r="E409" s="332" t="s">
        <v>1</v>
      </c>
      <c r="F409" s="333" t="s">
        <v>485</v>
      </c>
      <c r="H409" s="334">
        <v>1255.32</v>
      </c>
      <c r="I409" s="142"/>
      <c r="L409" s="331"/>
      <c r="M409" s="335"/>
      <c r="N409" s="336"/>
      <c r="O409" s="336"/>
      <c r="P409" s="336"/>
      <c r="Q409" s="336"/>
      <c r="R409" s="336"/>
      <c r="S409" s="336"/>
      <c r="T409" s="337"/>
      <c r="AT409" s="332" t="s">
        <v>149</v>
      </c>
      <c r="AU409" s="332" t="s">
        <v>80</v>
      </c>
      <c r="AV409" s="330" t="s">
        <v>80</v>
      </c>
      <c r="AW409" s="330" t="s">
        <v>32</v>
      </c>
      <c r="AX409" s="330" t="s">
        <v>78</v>
      </c>
      <c r="AY409" s="332" t="s">
        <v>135</v>
      </c>
    </row>
    <row r="410" spans="1:65" s="330" customFormat="1" x14ac:dyDescent="0.2">
      <c r="B410" s="331"/>
      <c r="D410" s="299" t="s">
        <v>149</v>
      </c>
      <c r="F410" s="333" t="s">
        <v>486</v>
      </c>
      <c r="H410" s="334">
        <v>2309.7890000000002</v>
      </c>
      <c r="I410" s="142"/>
      <c r="L410" s="331"/>
      <c r="M410" s="335"/>
      <c r="N410" s="336"/>
      <c r="O410" s="336"/>
      <c r="P410" s="336"/>
      <c r="Q410" s="336"/>
      <c r="R410" s="336"/>
      <c r="S410" s="336"/>
      <c r="T410" s="337"/>
      <c r="AT410" s="332" t="s">
        <v>149</v>
      </c>
      <c r="AU410" s="332" t="s">
        <v>80</v>
      </c>
      <c r="AV410" s="330" t="s">
        <v>80</v>
      </c>
      <c r="AW410" s="330" t="s">
        <v>3</v>
      </c>
      <c r="AX410" s="330" t="s">
        <v>78</v>
      </c>
      <c r="AY410" s="332" t="s">
        <v>135</v>
      </c>
    </row>
    <row r="411" spans="1:65" s="205" customFormat="1" ht="24" customHeight="1" x14ac:dyDescent="0.2">
      <c r="A411" s="201"/>
      <c r="B411" s="202"/>
      <c r="C411" s="286" t="s">
        <v>487</v>
      </c>
      <c r="D411" s="286" t="s">
        <v>137</v>
      </c>
      <c r="E411" s="287" t="s">
        <v>488</v>
      </c>
      <c r="F411" s="288" t="s">
        <v>489</v>
      </c>
      <c r="G411" s="289" t="s">
        <v>275</v>
      </c>
      <c r="H411" s="290">
        <v>1866.627</v>
      </c>
      <c r="I411" s="119"/>
      <c r="J411" s="291">
        <f>ROUND(I411*H411,2)</f>
        <v>0</v>
      </c>
      <c r="K411" s="288" t="s">
        <v>155</v>
      </c>
      <c r="L411" s="202"/>
      <c r="M411" s="292" t="s">
        <v>1</v>
      </c>
      <c r="N411" s="293" t="s">
        <v>40</v>
      </c>
      <c r="O411" s="294"/>
      <c r="P411" s="295">
        <f>O411*H411</f>
        <v>0</v>
      </c>
      <c r="Q411" s="295">
        <v>0</v>
      </c>
      <c r="R411" s="295">
        <f>Q411*H411</f>
        <v>0</v>
      </c>
      <c r="S411" s="295">
        <v>0</v>
      </c>
      <c r="T411" s="296">
        <f>S411*H411</f>
        <v>0</v>
      </c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R411" s="297" t="s">
        <v>141</v>
      </c>
      <c r="AT411" s="297" t="s">
        <v>137</v>
      </c>
      <c r="AU411" s="297" t="s">
        <v>80</v>
      </c>
      <c r="AY411" s="192" t="s">
        <v>135</v>
      </c>
      <c r="BE411" s="298">
        <f>IF(N411="základní",J411,0)</f>
        <v>0</v>
      </c>
      <c r="BF411" s="298">
        <f>IF(N411="snížená",J411,0)</f>
        <v>0</v>
      </c>
      <c r="BG411" s="298">
        <f>IF(N411="zákl. přenesená",J411,0)</f>
        <v>0</v>
      </c>
      <c r="BH411" s="298">
        <f>IF(N411="sníž. přenesená",J411,0)</f>
        <v>0</v>
      </c>
      <c r="BI411" s="298">
        <f>IF(N411="nulová",J411,0)</f>
        <v>0</v>
      </c>
      <c r="BJ411" s="192" t="s">
        <v>78</v>
      </c>
      <c r="BK411" s="298">
        <f>ROUND(I411*H411,2)</f>
        <v>0</v>
      </c>
      <c r="BL411" s="192" t="s">
        <v>141</v>
      </c>
      <c r="BM411" s="297" t="s">
        <v>490</v>
      </c>
    </row>
    <row r="412" spans="1:65" s="205" customFormat="1" ht="39" x14ac:dyDescent="0.2">
      <c r="A412" s="201"/>
      <c r="B412" s="202"/>
      <c r="C412" s="201"/>
      <c r="D412" s="299" t="s">
        <v>143</v>
      </c>
      <c r="E412" s="201"/>
      <c r="F412" s="300" t="s">
        <v>491</v>
      </c>
      <c r="G412" s="201"/>
      <c r="H412" s="201"/>
      <c r="I412" s="49"/>
      <c r="J412" s="201"/>
      <c r="K412" s="201"/>
      <c r="L412" s="202"/>
      <c r="M412" s="301"/>
      <c r="N412" s="302"/>
      <c r="O412" s="294"/>
      <c r="P412" s="294"/>
      <c r="Q412" s="294"/>
      <c r="R412" s="294"/>
      <c r="S412" s="294"/>
      <c r="T412" s="303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T412" s="192" t="s">
        <v>143</v>
      </c>
      <c r="AU412" s="192" t="s">
        <v>80</v>
      </c>
    </row>
    <row r="413" spans="1:65" s="205" customFormat="1" ht="19.5" x14ac:dyDescent="0.2">
      <c r="A413" s="201"/>
      <c r="B413" s="202"/>
      <c r="C413" s="201"/>
      <c r="D413" s="299" t="s">
        <v>171</v>
      </c>
      <c r="E413" s="201"/>
      <c r="F413" s="322" t="s">
        <v>172</v>
      </c>
      <c r="G413" s="201"/>
      <c r="H413" s="201"/>
      <c r="I413" s="49"/>
      <c r="J413" s="201"/>
      <c r="K413" s="201"/>
      <c r="L413" s="202"/>
      <c r="M413" s="301"/>
      <c r="N413" s="302"/>
      <c r="O413" s="294"/>
      <c r="P413" s="294"/>
      <c r="Q413" s="294"/>
      <c r="R413" s="294"/>
      <c r="S413" s="294"/>
      <c r="T413" s="303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T413" s="192" t="s">
        <v>171</v>
      </c>
      <c r="AU413" s="192" t="s">
        <v>80</v>
      </c>
    </row>
    <row r="414" spans="1:65" s="323" customFormat="1" x14ac:dyDescent="0.2">
      <c r="B414" s="324"/>
      <c r="D414" s="299" t="s">
        <v>149</v>
      </c>
      <c r="E414" s="325" t="s">
        <v>1</v>
      </c>
      <c r="F414" s="326" t="s">
        <v>367</v>
      </c>
      <c r="H414" s="325" t="s">
        <v>1</v>
      </c>
      <c r="I414" s="134"/>
      <c r="L414" s="324"/>
      <c r="M414" s="327"/>
      <c r="N414" s="328"/>
      <c r="O414" s="328"/>
      <c r="P414" s="328"/>
      <c r="Q414" s="328"/>
      <c r="R414" s="328"/>
      <c r="S414" s="328"/>
      <c r="T414" s="329"/>
      <c r="AT414" s="325" t="s">
        <v>149</v>
      </c>
      <c r="AU414" s="325" t="s">
        <v>80</v>
      </c>
      <c r="AV414" s="323" t="s">
        <v>78</v>
      </c>
      <c r="AW414" s="323" t="s">
        <v>32</v>
      </c>
      <c r="AX414" s="323" t="s">
        <v>72</v>
      </c>
      <c r="AY414" s="325" t="s">
        <v>135</v>
      </c>
    </row>
    <row r="415" spans="1:65" s="330" customFormat="1" x14ac:dyDescent="0.2">
      <c r="B415" s="331"/>
      <c r="D415" s="299" t="s">
        <v>149</v>
      </c>
      <c r="E415" s="332" t="s">
        <v>1</v>
      </c>
      <c r="F415" s="333" t="s">
        <v>492</v>
      </c>
      <c r="H415" s="334">
        <v>277.649</v>
      </c>
      <c r="I415" s="142"/>
      <c r="L415" s="331"/>
      <c r="M415" s="335"/>
      <c r="N415" s="336"/>
      <c r="O415" s="336"/>
      <c r="P415" s="336"/>
      <c r="Q415" s="336"/>
      <c r="R415" s="336"/>
      <c r="S415" s="336"/>
      <c r="T415" s="337"/>
      <c r="AT415" s="332" t="s">
        <v>149</v>
      </c>
      <c r="AU415" s="332" t="s">
        <v>80</v>
      </c>
      <c r="AV415" s="330" t="s">
        <v>80</v>
      </c>
      <c r="AW415" s="330" t="s">
        <v>32</v>
      </c>
      <c r="AX415" s="330" t="s">
        <v>72</v>
      </c>
      <c r="AY415" s="332" t="s">
        <v>135</v>
      </c>
    </row>
    <row r="416" spans="1:65" s="330" customFormat="1" x14ac:dyDescent="0.2">
      <c r="B416" s="331"/>
      <c r="D416" s="299" t="s">
        <v>149</v>
      </c>
      <c r="E416" s="332" t="s">
        <v>1</v>
      </c>
      <c r="F416" s="333" t="s">
        <v>493</v>
      </c>
      <c r="H416" s="334">
        <v>304.22800000000001</v>
      </c>
      <c r="I416" s="142"/>
      <c r="L416" s="331"/>
      <c r="M416" s="335"/>
      <c r="N416" s="336"/>
      <c r="O416" s="336"/>
      <c r="P416" s="336"/>
      <c r="Q416" s="336"/>
      <c r="R416" s="336"/>
      <c r="S416" s="336"/>
      <c r="T416" s="337"/>
      <c r="AT416" s="332" t="s">
        <v>149</v>
      </c>
      <c r="AU416" s="332" t="s">
        <v>80</v>
      </c>
      <c r="AV416" s="330" t="s">
        <v>80</v>
      </c>
      <c r="AW416" s="330" t="s">
        <v>32</v>
      </c>
      <c r="AX416" s="330" t="s">
        <v>72</v>
      </c>
      <c r="AY416" s="332" t="s">
        <v>135</v>
      </c>
    </row>
    <row r="417" spans="2:51" s="330" customFormat="1" x14ac:dyDescent="0.2">
      <c r="B417" s="331"/>
      <c r="D417" s="299" t="s">
        <v>149</v>
      </c>
      <c r="E417" s="332" t="s">
        <v>1</v>
      </c>
      <c r="F417" s="333" t="s">
        <v>494</v>
      </c>
      <c r="H417" s="334">
        <v>19.923999999999999</v>
      </c>
      <c r="I417" s="142"/>
      <c r="L417" s="331"/>
      <c r="M417" s="335"/>
      <c r="N417" s="336"/>
      <c r="O417" s="336"/>
      <c r="P417" s="336"/>
      <c r="Q417" s="336"/>
      <c r="R417" s="336"/>
      <c r="S417" s="336"/>
      <c r="T417" s="337"/>
      <c r="AT417" s="332" t="s">
        <v>149</v>
      </c>
      <c r="AU417" s="332" t="s">
        <v>80</v>
      </c>
      <c r="AV417" s="330" t="s">
        <v>80</v>
      </c>
      <c r="AW417" s="330" t="s">
        <v>32</v>
      </c>
      <c r="AX417" s="330" t="s">
        <v>72</v>
      </c>
      <c r="AY417" s="332" t="s">
        <v>135</v>
      </c>
    </row>
    <row r="418" spans="2:51" s="330" customFormat="1" x14ac:dyDescent="0.2">
      <c r="B418" s="331"/>
      <c r="D418" s="299" t="s">
        <v>149</v>
      </c>
      <c r="E418" s="332" t="s">
        <v>1</v>
      </c>
      <c r="F418" s="333" t="s">
        <v>495</v>
      </c>
      <c r="H418" s="334">
        <v>112.774</v>
      </c>
      <c r="I418" s="142"/>
      <c r="L418" s="331"/>
      <c r="M418" s="335"/>
      <c r="N418" s="336"/>
      <c r="O418" s="336"/>
      <c r="P418" s="336"/>
      <c r="Q418" s="336"/>
      <c r="R418" s="336"/>
      <c r="S418" s="336"/>
      <c r="T418" s="337"/>
      <c r="AT418" s="332" t="s">
        <v>149</v>
      </c>
      <c r="AU418" s="332" t="s">
        <v>80</v>
      </c>
      <c r="AV418" s="330" t="s">
        <v>80</v>
      </c>
      <c r="AW418" s="330" t="s">
        <v>32</v>
      </c>
      <c r="AX418" s="330" t="s">
        <v>72</v>
      </c>
      <c r="AY418" s="332" t="s">
        <v>135</v>
      </c>
    </row>
    <row r="419" spans="2:51" s="330" customFormat="1" x14ac:dyDescent="0.2">
      <c r="B419" s="331"/>
      <c r="D419" s="299" t="s">
        <v>149</v>
      </c>
      <c r="E419" s="332" t="s">
        <v>1</v>
      </c>
      <c r="F419" s="333" t="s">
        <v>496</v>
      </c>
      <c r="H419" s="334">
        <v>62.223999999999997</v>
      </c>
      <c r="I419" s="142"/>
      <c r="L419" s="331"/>
      <c r="M419" s="335"/>
      <c r="N419" s="336"/>
      <c r="O419" s="336"/>
      <c r="P419" s="336"/>
      <c r="Q419" s="336"/>
      <c r="R419" s="336"/>
      <c r="S419" s="336"/>
      <c r="T419" s="337"/>
      <c r="AT419" s="332" t="s">
        <v>149</v>
      </c>
      <c r="AU419" s="332" t="s">
        <v>80</v>
      </c>
      <c r="AV419" s="330" t="s">
        <v>80</v>
      </c>
      <c r="AW419" s="330" t="s">
        <v>32</v>
      </c>
      <c r="AX419" s="330" t="s">
        <v>72</v>
      </c>
      <c r="AY419" s="332" t="s">
        <v>135</v>
      </c>
    </row>
    <row r="420" spans="2:51" s="330" customFormat="1" x14ac:dyDescent="0.2">
      <c r="B420" s="331"/>
      <c r="D420" s="299" t="s">
        <v>149</v>
      </c>
      <c r="E420" s="332" t="s">
        <v>1</v>
      </c>
      <c r="F420" s="333" t="s">
        <v>497</v>
      </c>
      <c r="H420" s="334">
        <v>24.478000000000002</v>
      </c>
      <c r="I420" s="142"/>
      <c r="L420" s="331"/>
      <c r="M420" s="335"/>
      <c r="N420" s="336"/>
      <c r="O420" s="336"/>
      <c r="P420" s="336"/>
      <c r="Q420" s="336"/>
      <c r="R420" s="336"/>
      <c r="S420" s="336"/>
      <c r="T420" s="337"/>
      <c r="AT420" s="332" t="s">
        <v>149</v>
      </c>
      <c r="AU420" s="332" t="s">
        <v>80</v>
      </c>
      <c r="AV420" s="330" t="s">
        <v>80</v>
      </c>
      <c r="AW420" s="330" t="s">
        <v>32</v>
      </c>
      <c r="AX420" s="330" t="s">
        <v>72</v>
      </c>
      <c r="AY420" s="332" t="s">
        <v>135</v>
      </c>
    </row>
    <row r="421" spans="2:51" s="330" customFormat="1" x14ac:dyDescent="0.2">
      <c r="B421" s="331"/>
      <c r="D421" s="299" t="s">
        <v>149</v>
      </c>
      <c r="E421" s="332" t="s">
        <v>1</v>
      </c>
      <c r="F421" s="333" t="s">
        <v>498</v>
      </c>
      <c r="H421" s="334">
        <v>12.41</v>
      </c>
      <c r="I421" s="142"/>
      <c r="L421" s="331"/>
      <c r="M421" s="335"/>
      <c r="N421" s="336"/>
      <c r="O421" s="336"/>
      <c r="P421" s="336"/>
      <c r="Q421" s="336"/>
      <c r="R421" s="336"/>
      <c r="S421" s="336"/>
      <c r="T421" s="337"/>
      <c r="AT421" s="332" t="s">
        <v>149</v>
      </c>
      <c r="AU421" s="332" t="s">
        <v>80</v>
      </c>
      <c r="AV421" s="330" t="s">
        <v>80</v>
      </c>
      <c r="AW421" s="330" t="s">
        <v>32</v>
      </c>
      <c r="AX421" s="330" t="s">
        <v>72</v>
      </c>
      <c r="AY421" s="332" t="s">
        <v>135</v>
      </c>
    </row>
    <row r="422" spans="2:51" s="330" customFormat="1" x14ac:dyDescent="0.2">
      <c r="B422" s="331"/>
      <c r="D422" s="299" t="s">
        <v>149</v>
      </c>
      <c r="E422" s="332" t="s">
        <v>1</v>
      </c>
      <c r="F422" s="333" t="s">
        <v>499</v>
      </c>
      <c r="H422" s="334">
        <v>23.055</v>
      </c>
      <c r="I422" s="142"/>
      <c r="L422" s="331"/>
      <c r="M422" s="335"/>
      <c r="N422" s="336"/>
      <c r="O422" s="336"/>
      <c r="P422" s="336"/>
      <c r="Q422" s="336"/>
      <c r="R422" s="336"/>
      <c r="S422" s="336"/>
      <c r="T422" s="337"/>
      <c r="AT422" s="332" t="s">
        <v>149</v>
      </c>
      <c r="AU422" s="332" t="s">
        <v>80</v>
      </c>
      <c r="AV422" s="330" t="s">
        <v>80</v>
      </c>
      <c r="AW422" s="330" t="s">
        <v>32</v>
      </c>
      <c r="AX422" s="330" t="s">
        <v>72</v>
      </c>
      <c r="AY422" s="332" t="s">
        <v>135</v>
      </c>
    </row>
    <row r="423" spans="2:51" s="330" customFormat="1" x14ac:dyDescent="0.2">
      <c r="B423" s="331"/>
      <c r="D423" s="299" t="s">
        <v>149</v>
      </c>
      <c r="E423" s="332" t="s">
        <v>1</v>
      </c>
      <c r="F423" s="333" t="s">
        <v>500</v>
      </c>
      <c r="H423" s="334">
        <v>75.823999999999998</v>
      </c>
      <c r="I423" s="142"/>
      <c r="L423" s="331"/>
      <c r="M423" s="335"/>
      <c r="N423" s="336"/>
      <c r="O423" s="336"/>
      <c r="P423" s="336"/>
      <c r="Q423" s="336"/>
      <c r="R423" s="336"/>
      <c r="S423" s="336"/>
      <c r="T423" s="337"/>
      <c r="AT423" s="332" t="s">
        <v>149</v>
      </c>
      <c r="AU423" s="332" t="s">
        <v>80</v>
      </c>
      <c r="AV423" s="330" t="s">
        <v>80</v>
      </c>
      <c r="AW423" s="330" t="s">
        <v>32</v>
      </c>
      <c r="AX423" s="330" t="s">
        <v>72</v>
      </c>
      <c r="AY423" s="332" t="s">
        <v>135</v>
      </c>
    </row>
    <row r="424" spans="2:51" s="330" customFormat="1" x14ac:dyDescent="0.2">
      <c r="B424" s="331"/>
      <c r="D424" s="299" t="s">
        <v>149</v>
      </c>
      <c r="E424" s="332" t="s">
        <v>1</v>
      </c>
      <c r="F424" s="333" t="s">
        <v>501</v>
      </c>
      <c r="H424" s="334">
        <v>40.365000000000002</v>
      </c>
      <c r="I424" s="142"/>
      <c r="L424" s="331"/>
      <c r="M424" s="335"/>
      <c r="N424" s="336"/>
      <c r="O424" s="336"/>
      <c r="P424" s="336"/>
      <c r="Q424" s="336"/>
      <c r="R424" s="336"/>
      <c r="S424" s="336"/>
      <c r="T424" s="337"/>
      <c r="AT424" s="332" t="s">
        <v>149</v>
      </c>
      <c r="AU424" s="332" t="s">
        <v>80</v>
      </c>
      <c r="AV424" s="330" t="s">
        <v>80</v>
      </c>
      <c r="AW424" s="330" t="s">
        <v>32</v>
      </c>
      <c r="AX424" s="330" t="s">
        <v>72</v>
      </c>
      <c r="AY424" s="332" t="s">
        <v>135</v>
      </c>
    </row>
    <row r="425" spans="2:51" s="330" customFormat="1" x14ac:dyDescent="0.2">
      <c r="B425" s="331"/>
      <c r="D425" s="299" t="s">
        <v>149</v>
      </c>
      <c r="E425" s="332" t="s">
        <v>1</v>
      </c>
      <c r="F425" s="333" t="s">
        <v>502</v>
      </c>
      <c r="H425" s="334">
        <v>35.832000000000001</v>
      </c>
      <c r="I425" s="142"/>
      <c r="L425" s="331"/>
      <c r="M425" s="335"/>
      <c r="N425" s="336"/>
      <c r="O425" s="336"/>
      <c r="P425" s="336"/>
      <c r="Q425" s="336"/>
      <c r="R425" s="336"/>
      <c r="S425" s="336"/>
      <c r="T425" s="337"/>
      <c r="AT425" s="332" t="s">
        <v>149</v>
      </c>
      <c r="AU425" s="332" t="s">
        <v>80</v>
      </c>
      <c r="AV425" s="330" t="s">
        <v>80</v>
      </c>
      <c r="AW425" s="330" t="s">
        <v>32</v>
      </c>
      <c r="AX425" s="330" t="s">
        <v>72</v>
      </c>
      <c r="AY425" s="332" t="s">
        <v>135</v>
      </c>
    </row>
    <row r="426" spans="2:51" s="330" customFormat="1" x14ac:dyDescent="0.2">
      <c r="B426" s="331"/>
      <c r="D426" s="299" t="s">
        <v>149</v>
      </c>
      <c r="E426" s="332" t="s">
        <v>1</v>
      </c>
      <c r="F426" s="333" t="s">
        <v>503</v>
      </c>
      <c r="H426" s="334">
        <v>6.5209999999999999</v>
      </c>
      <c r="I426" s="142"/>
      <c r="L426" s="331"/>
      <c r="M426" s="335"/>
      <c r="N426" s="336"/>
      <c r="O426" s="336"/>
      <c r="P426" s="336"/>
      <c r="Q426" s="336"/>
      <c r="R426" s="336"/>
      <c r="S426" s="336"/>
      <c r="T426" s="337"/>
      <c r="AT426" s="332" t="s">
        <v>149</v>
      </c>
      <c r="AU426" s="332" t="s">
        <v>80</v>
      </c>
      <c r="AV426" s="330" t="s">
        <v>80</v>
      </c>
      <c r="AW426" s="330" t="s">
        <v>32</v>
      </c>
      <c r="AX426" s="330" t="s">
        <v>72</v>
      </c>
      <c r="AY426" s="332" t="s">
        <v>135</v>
      </c>
    </row>
    <row r="427" spans="2:51" s="330" customFormat="1" x14ac:dyDescent="0.2">
      <c r="B427" s="331"/>
      <c r="D427" s="299" t="s">
        <v>149</v>
      </c>
      <c r="E427" s="332" t="s">
        <v>1</v>
      </c>
      <c r="F427" s="333" t="s">
        <v>504</v>
      </c>
      <c r="H427" s="334">
        <v>40.985999999999997</v>
      </c>
      <c r="I427" s="142"/>
      <c r="L427" s="331"/>
      <c r="M427" s="335"/>
      <c r="N427" s="336"/>
      <c r="O427" s="336"/>
      <c r="P427" s="336"/>
      <c r="Q427" s="336"/>
      <c r="R427" s="336"/>
      <c r="S427" s="336"/>
      <c r="T427" s="337"/>
      <c r="AT427" s="332" t="s">
        <v>149</v>
      </c>
      <c r="AU427" s="332" t="s">
        <v>80</v>
      </c>
      <c r="AV427" s="330" t="s">
        <v>80</v>
      </c>
      <c r="AW427" s="330" t="s">
        <v>32</v>
      </c>
      <c r="AX427" s="330" t="s">
        <v>72</v>
      </c>
      <c r="AY427" s="332" t="s">
        <v>135</v>
      </c>
    </row>
    <row r="428" spans="2:51" s="330" customFormat="1" x14ac:dyDescent="0.2">
      <c r="B428" s="331"/>
      <c r="D428" s="299" t="s">
        <v>149</v>
      </c>
      <c r="E428" s="332" t="s">
        <v>1</v>
      </c>
      <c r="F428" s="333" t="s">
        <v>505</v>
      </c>
      <c r="H428" s="334">
        <v>97.808000000000007</v>
      </c>
      <c r="I428" s="142"/>
      <c r="L428" s="331"/>
      <c r="M428" s="335"/>
      <c r="N428" s="336"/>
      <c r="O428" s="336"/>
      <c r="P428" s="336"/>
      <c r="Q428" s="336"/>
      <c r="R428" s="336"/>
      <c r="S428" s="336"/>
      <c r="T428" s="337"/>
      <c r="AT428" s="332" t="s">
        <v>149</v>
      </c>
      <c r="AU428" s="332" t="s">
        <v>80</v>
      </c>
      <c r="AV428" s="330" t="s">
        <v>80</v>
      </c>
      <c r="AW428" s="330" t="s">
        <v>32</v>
      </c>
      <c r="AX428" s="330" t="s">
        <v>72</v>
      </c>
      <c r="AY428" s="332" t="s">
        <v>135</v>
      </c>
    </row>
    <row r="429" spans="2:51" s="330" customFormat="1" x14ac:dyDescent="0.2">
      <c r="B429" s="331"/>
      <c r="D429" s="299" t="s">
        <v>149</v>
      </c>
      <c r="E429" s="332" t="s">
        <v>1</v>
      </c>
      <c r="F429" s="333" t="s">
        <v>506</v>
      </c>
      <c r="H429" s="334">
        <v>225.04900000000001</v>
      </c>
      <c r="I429" s="142"/>
      <c r="L429" s="331"/>
      <c r="M429" s="335"/>
      <c r="N429" s="336"/>
      <c r="O429" s="336"/>
      <c r="P429" s="336"/>
      <c r="Q429" s="336"/>
      <c r="R429" s="336"/>
      <c r="S429" s="336"/>
      <c r="T429" s="337"/>
      <c r="AT429" s="332" t="s">
        <v>149</v>
      </c>
      <c r="AU429" s="332" t="s">
        <v>80</v>
      </c>
      <c r="AV429" s="330" t="s">
        <v>80</v>
      </c>
      <c r="AW429" s="330" t="s">
        <v>32</v>
      </c>
      <c r="AX429" s="330" t="s">
        <v>72</v>
      </c>
      <c r="AY429" s="332" t="s">
        <v>135</v>
      </c>
    </row>
    <row r="430" spans="2:51" s="323" customFormat="1" x14ac:dyDescent="0.2">
      <c r="B430" s="324"/>
      <c r="D430" s="299" t="s">
        <v>149</v>
      </c>
      <c r="E430" s="325" t="s">
        <v>1</v>
      </c>
      <c r="F430" s="326" t="s">
        <v>188</v>
      </c>
      <c r="H430" s="325" t="s">
        <v>1</v>
      </c>
      <c r="I430" s="134"/>
      <c r="L430" s="324"/>
      <c r="M430" s="327"/>
      <c r="N430" s="328"/>
      <c r="O430" s="328"/>
      <c r="P430" s="328"/>
      <c r="Q430" s="328"/>
      <c r="R430" s="328"/>
      <c r="S430" s="328"/>
      <c r="T430" s="329"/>
      <c r="AT430" s="325" t="s">
        <v>149</v>
      </c>
      <c r="AU430" s="325" t="s">
        <v>80</v>
      </c>
      <c r="AV430" s="323" t="s">
        <v>78</v>
      </c>
      <c r="AW430" s="323" t="s">
        <v>32</v>
      </c>
      <c r="AX430" s="323" t="s">
        <v>72</v>
      </c>
      <c r="AY430" s="325" t="s">
        <v>135</v>
      </c>
    </row>
    <row r="431" spans="2:51" s="330" customFormat="1" x14ac:dyDescent="0.2">
      <c r="B431" s="331"/>
      <c r="D431" s="299" t="s">
        <v>149</v>
      </c>
      <c r="E431" s="332" t="s">
        <v>1</v>
      </c>
      <c r="F431" s="333" t="s">
        <v>507</v>
      </c>
      <c r="H431" s="334">
        <v>472.5</v>
      </c>
      <c r="I431" s="142"/>
      <c r="L431" s="331"/>
      <c r="M431" s="335"/>
      <c r="N431" s="336"/>
      <c r="O431" s="336"/>
      <c r="P431" s="336"/>
      <c r="Q431" s="336"/>
      <c r="R431" s="336"/>
      <c r="S431" s="336"/>
      <c r="T431" s="337"/>
      <c r="AT431" s="332" t="s">
        <v>149</v>
      </c>
      <c r="AU431" s="332" t="s">
        <v>80</v>
      </c>
      <c r="AV431" s="330" t="s">
        <v>80</v>
      </c>
      <c r="AW431" s="330" t="s">
        <v>32</v>
      </c>
      <c r="AX431" s="330" t="s">
        <v>72</v>
      </c>
      <c r="AY431" s="332" t="s">
        <v>135</v>
      </c>
    </row>
    <row r="432" spans="2:51" s="330" customFormat="1" x14ac:dyDescent="0.2">
      <c r="B432" s="331"/>
      <c r="D432" s="299" t="s">
        <v>149</v>
      </c>
      <c r="E432" s="332" t="s">
        <v>1</v>
      </c>
      <c r="F432" s="333" t="s">
        <v>508</v>
      </c>
      <c r="H432" s="334">
        <v>35</v>
      </c>
      <c r="I432" s="142"/>
      <c r="L432" s="331"/>
      <c r="M432" s="335"/>
      <c r="N432" s="336"/>
      <c r="O432" s="336"/>
      <c r="P432" s="336"/>
      <c r="Q432" s="336"/>
      <c r="R432" s="336"/>
      <c r="S432" s="336"/>
      <c r="T432" s="337"/>
      <c r="AT432" s="332" t="s">
        <v>149</v>
      </c>
      <c r="AU432" s="332" t="s">
        <v>80</v>
      </c>
      <c r="AV432" s="330" t="s">
        <v>80</v>
      </c>
      <c r="AW432" s="330" t="s">
        <v>32</v>
      </c>
      <c r="AX432" s="330" t="s">
        <v>72</v>
      </c>
      <c r="AY432" s="332" t="s">
        <v>135</v>
      </c>
    </row>
    <row r="433" spans="1:65" s="338" customFormat="1" x14ac:dyDescent="0.2">
      <c r="B433" s="339"/>
      <c r="D433" s="299" t="s">
        <v>149</v>
      </c>
      <c r="E433" s="340" t="s">
        <v>1</v>
      </c>
      <c r="F433" s="341" t="s">
        <v>165</v>
      </c>
      <c r="H433" s="342">
        <v>1866.6269999999997</v>
      </c>
      <c r="I433" s="150"/>
      <c r="L433" s="339"/>
      <c r="M433" s="343"/>
      <c r="N433" s="344"/>
      <c r="O433" s="344"/>
      <c r="P433" s="344"/>
      <c r="Q433" s="344"/>
      <c r="R433" s="344"/>
      <c r="S433" s="344"/>
      <c r="T433" s="345"/>
      <c r="AT433" s="340" t="s">
        <v>149</v>
      </c>
      <c r="AU433" s="340" t="s">
        <v>80</v>
      </c>
      <c r="AV433" s="338" t="s">
        <v>141</v>
      </c>
      <c r="AW433" s="338" t="s">
        <v>32</v>
      </c>
      <c r="AX433" s="338" t="s">
        <v>78</v>
      </c>
      <c r="AY433" s="340" t="s">
        <v>135</v>
      </c>
    </row>
    <row r="434" spans="1:65" s="205" customFormat="1" ht="16.5" customHeight="1" x14ac:dyDescent="0.2">
      <c r="A434" s="201"/>
      <c r="B434" s="202"/>
      <c r="C434" s="309" t="s">
        <v>509</v>
      </c>
      <c r="D434" s="309" t="s">
        <v>479</v>
      </c>
      <c r="E434" s="310" t="s">
        <v>510</v>
      </c>
      <c r="F434" s="311" t="s">
        <v>511</v>
      </c>
      <c r="G434" s="312" t="s">
        <v>453</v>
      </c>
      <c r="H434" s="313">
        <v>3434.5940000000001</v>
      </c>
      <c r="I434" s="168"/>
      <c r="J434" s="314">
        <f>ROUND(I434*H434,2)</f>
        <v>0</v>
      </c>
      <c r="K434" s="311" t="s">
        <v>155</v>
      </c>
      <c r="L434" s="315"/>
      <c r="M434" s="316" t="s">
        <v>1</v>
      </c>
      <c r="N434" s="317" t="s">
        <v>40</v>
      </c>
      <c r="O434" s="294"/>
      <c r="P434" s="295">
        <f>O434*H434</f>
        <v>0</v>
      </c>
      <c r="Q434" s="295">
        <v>0.3</v>
      </c>
      <c r="R434" s="295">
        <f>Q434*H434</f>
        <v>1030.3781999999999</v>
      </c>
      <c r="S434" s="295">
        <v>0</v>
      </c>
      <c r="T434" s="296">
        <f>S434*H434</f>
        <v>0</v>
      </c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R434" s="297" t="s">
        <v>209</v>
      </c>
      <c r="AT434" s="297" t="s">
        <v>479</v>
      </c>
      <c r="AU434" s="297" t="s">
        <v>80</v>
      </c>
      <c r="AY434" s="192" t="s">
        <v>135</v>
      </c>
      <c r="BE434" s="298">
        <f>IF(N434="základní",J434,0)</f>
        <v>0</v>
      </c>
      <c r="BF434" s="298">
        <f>IF(N434="snížená",J434,0)</f>
        <v>0</v>
      </c>
      <c r="BG434" s="298">
        <f>IF(N434="zákl. přenesená",J434,0)</f>
        <v>0</v>
      </c>
      <c r="BH434" s="298">
        <f>IF(N434="sníž. přenesená",J434,0)</f>
        <v>0</v>
      </c>
      <c r="BI434" s="298">
        <f>IF(N434="nulová",J434,0)</f>
        <v>0</v>
      </c>
      <c r="BJ434" s="192" t="s">
        <v>78</v>
      </c>
      <c r="BK434" s="298">
        <f>ROUND(I434*H434,2)</f>
        <v>0</v>
      </c>
      <c r="BL434" s="192" t="s">
        <v>141</v>
      </c>
      <c r="BM434" s="297" t="s">
        <v>512</v>
      </c>
    </row>
    <row r="435" spans="1:65" s="205" customFormat="1" x14ac:dyDescent="0.2">
      <c r="A435" s="201"/>
      <c r="B435" s="202"/>
      <c r="C435" s="201"/>
      <c r="D435" s="299" t="s">
        <v>143</v>
      </c>
      <c r="E435" s="201"/>
      <c r="F435" s="300" t="s">
        <v>511</v>
      </c>
      <c r="G435" s="201"/>
      <c r="H435" s="201"/>
      <c r="I435" s="49"/>
      <c r="J435" s="201"/>
      <c r="K435" s="201"/>
      <c r="L435" s="202"/>
      <c r="M435" s="301"/>
      <c r="N435" s="302"/>
      <c r="O435" s="294"/>
      <c r="P435" s="294"/>
      <c r="Q435" s="294"/>
      <c r="R435" s="294"/>
      <c r="S435" s="294"/>
      <c r="T435" s="303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T435" s="192" t="s">
        <v>143</v>
      </c>
      <c r="AU435" s="192" t="s">
        <v>80</v>
      </c>
    </row>
    <row r="436" spans="1:65" s="330" customFormat="1" x14ac:dyDescent="0.2">
      <c r="B436" s="331"/>
      <c r="D436" s="299" t="s">
        <v>149</v>
      </c>
      <c r="F436" s="333" t="s">
        <v>513</v>
      </c>
      <c r="H436" s="334">
        <v>3434.5940000000001</v>
      </c>
      <c r="I436" s="142"/>
      <c r="L436" s="331"/>
      <c r="M436" s="335"/>
      <c r="N436" s="336"/>
      <c r="O436" s="336"/>
      <c r="P436" s="336"/>
      <c r="Q436" s="336"/>
      <c r="R436" s="336"/>
      <c r="S436" s="336"/>
      <c r="T436" s="337"/>
      <c r="AT436" s="332" t="s">
        <v>149</v>
      </c>
      <c r="AU436" s="332" t="s">
        <v>80</v>
      </c>
      <c r="AV436" s="330" t="s">
        <v>80</v>
      </c>
      <c r="AW436" s="330" t="s">
        <v>3</v>
      </c>
      <c r="AX436" s="330" t="s">
        <v>78</v>
      </c>
      <c r="AY436" s="332" t="s">
        <v>135</v>
      </c>
    </row>
    <row r="437" spans="1:65" s="205" customFormat="1" ht="24" customHeight="1" x14ac:dyDescent="0.2">
      <c r="A437" s="201"/>
      <c r="B437" s="202"/>
      <c r="C437" s="286" t="s">
        <v>514</v>
      </c>
      <c r="D437" s="286" t="s">
        <v>137</v>
      </c>
      <c r="E437" s="287" t="s">
        <v>515</v>
      </c>
      <c r="F437" s="288" t="s">
        <v>516</v>
      </c>
      <c r="G437" s="289" t="s">
        <v>140</v>
      </c>
      <c r="H437" s="290">
        <v>640</v>
      </c>
      <c r="I437" s="119"/>
      <c r="J437" s="291">
        <f>ROUND(I437*H437,2)</f>
        <v>0</v>
      </c>
      <c r="K437" s="288" t="s">
        <v>1</v>
      </c>
      <c r="L437" s="202"/>
      <c r="M437" s="292" t="s">
        <v>1</v>
      </c>
      <c r="N437" s="293" t="s">
        <v>40</v>
      </c>
      <c r="O437" s="294"/>
      <c r="P437" s="295">
        <f>O437*H437</f>
        <v>0</v>
      </c>
      <c r="Q437" s="295">
        <v>0</v>
      </c>
      <c r="R437" s="295">
        <f>Q437*H437</f>
        <v>0</v>
      </c>
      <c r="S437" s="295">
        <v>0</v>
      </c>
      <c r="T437" s="296">
        <f>S437*H437</f>
        <v>0</v>
      </c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R437" s="297" t="s">
        <v>141</v>
      </c>
      <c r="AT437" s="297" t="s">
        <v>137</v>
      </c>
      <c r="AU437" s="297" t="s">
        <v>80</v>
      </c>
      <c r="AY437" s="192" t="s">
        <v>135</v>
      </c>
      <c r="BE437" s="298">
        <f>IF(N437="základní",J437,0)</f>
        <v>0</v>
      </c>
      <c r="BF437" s="298">
        <f>IF(N437="snížená",J437,0)</f>
        <v>0</v>
      </c>
      <c r="BG437" s="298">
        <f>IF(N437="zákl. přenesená",J437,0)</f>
        <v>0</v>
      </c>
      <c r="BH437" s="298">
        <f>IF(N437="sníž. přenesená",J437,0)</f>
        <v>0</v>
      </c>
      <c r="BI437" s="298">
        <f>IF(N437="nulová",J437,0)</f>
        <v>0</v>
      </c>
      <c r="BJ437" s="192" t="s">
        <v>78</v>
      </c>
      <c r="BK437" s="298">
        <f>ROUND(I437*H437,2)</f>
        <v>0</v>
      </c>
      <c r="BL437" s="192" t="s">
        <v>141</v>
      </c>
      <c r="BM437" s="297" t="s">
        <v>517</v>
      </c>
    </row>
    <row r="438" spans="1:65" s="205" customFormat="1" x14ac:dyDescent="0.2">
      <c r="A438" s="201"/>
      <c r="B438" s="202"/>
      <c r="C438" s="201"/>
      <c r="D438" s="299" t="s">
        <v>143</v>
      </c>
      <c r="E438" s="201"/>
      <c r="F438" s="300" t="s">
        <v>516</v>
      </c>
      <c r="G438" s="201"/>
      <c r="H438" s="201"/>
      <c r="I438" s="49"/>
      <c r="J438" s="201"/>
      <c r="K438" s="201"/>
      <c r="L438" s="202"/>
      <c r="M438" s="301"/>
      <c r="N438" s="302"/>
      <c r="O438" s="294"/>
      <c r="P438" s="294"/>
      <c r="Q438" s="294"/>
      <c r="R438" s="294"/>
      <c r="S438" s="294"/>
      <c r="T438" s="303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T438" s="192" t="s">
        <v>143</v>
      </c>
      <c r="AU438" s="192" t="s">
        <v>80</v>
      </c>
    </row>
    <row r="439" spans="1:65" s="205" customFormat="1" ht="24" customHeight="1" x14ac:dyDescent="0.2">
      <c r="A439" s="201"/>
      <c r="B439" s="202"/>
      <c r="C439" s="286" t="s">
        <v>518</v>
      </c>
      <c r="D439" s="286" t="s">
        <v>137</v>
      </c>
      <c r="E439" s="287" t="s">
        <v>519</v>
      </c>
      <c r="F439" s="288" t="s">
        <v>520</v>
      </c>
      <c r="G439" s="289" t="s">
        <v>140</v>
      </c>
      <c r="H439" s="290">
        <v>640</v>
      </c>
      <c r="I439" s="119"/>
      <c r="J439" s="291">
        <f>ROUND(I439*H439,2)</f>
        <v>0</v>
      </c>
      <c r="K439" s="288" t="s">
        <v>155</v>
      </c>
      <c r="L439" s="202"/>
      <c r="M439" s="292" t="s">
        <v>1</v>
      </c>
      <c r="N439" s="293" t="s">
        <v>40</v>
      </c>
      <c r="O439" s="294"/>
      <c r="P439" s="295">
        <f>O439*H439</f>
        <v>0</v>
      </c>
      <c r="Q439" s="295">
        <v>0</v>
      </c>
      <c r="R439" s="295">
        <f>Q439*H439</f>
        <v>0</v>
      </c>
      <c r="S439" s="295">
        <v>0</v>
      </c>
      <c r="T439" s="296">
        <f>S439*H439</f>
        <v>0</v>
      </c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R439" s="297" t="s">
        <v>141</v>
      </c>
      <c r="AT439" s="297" t="s">
        <v>137</v>
      </c>
      <c r="AU439" s="297" t="s">
        <v>80</v>
      </c>
      <c r="AY439" s="192" t="s">
        <v>135</v>
      </c>
      <c r="BE439" s="298">
        <f>IF(N439="základní",J439,0)</f>
        <v>0</v>
      </c>
      <c r="BF439" s="298">
        <f>IF(N439="snížená",J439,0)</f>
        <v>0</v>
      </c>
      <c r="BG439" s="298">
        <f>IF(N439="zákl. přenesená",J439,0)</f>
        <v>0</v>
      </c>
      <c r="BH439" s="298">
        <f>IF(N439="sníž. přenesená",J439,0)</f>
        <v>0</v>
      </c>
      <c r="BI439" s="298">
        <f>IF(N439="nulová",J439,0)</f>
        <v>0</v>
      </c>
      <c r="BJ439" s="192" t="s">
        <v>78</v>
      </c>
      <c r="BK439" s="298">
        <f>ROUND(I439*H439,2)</f>
        <v>0</v>
      </c>
      <c r="BL439" s="192" t="s">
        <v>141</v>
      </c>
      <c r="BM439" s="297" t="s">
        <v>521</v>
      </c>
    </row>
    <row r="440" spans="1:65" s="205" customFormat="1" ht="19.5" x14ac:dyDescent="0.2">
      <c r="A440" s="201"/>
      <c r="B440" s="202"/>
      <c r="C440" s="201"/>
      <c r="D440" s="299" t="s">
        <v>143</v>
      </c>
      <c r="E440" s="201"/>
      <c r="F440" s="300" t="s">
        <v>522</v>
      </c>
      <c r="G440" s="201"/>
      <c r="H440" s="201"/>
      <c r="I440" s="49"/>
      <c r="J440" s="201"/>
      <c r="K440" s="201"/>
      <c r="L440" s="202"/>
      <c r="M440" s="301"/>
      <c r="N440" s="302"/>
      <c r="O440" s="294"/>
      <c r="P440" s="294"/>
      <c r="Q440" s="294"/>
      <c r="R440" s="294"/>
      <c r="S440" s="294"/>
      <c r="T440" s="303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T440" s="192" t="s">
        <v>143</v>
      </c>
      <c r="AU440" s="192" t="s">
        <v>80</v>
      </c>
    </row>
    <row r="441" spans="1:65" s="205" customFormat="1" ht="19.5" x14ac:dyDescent="0.2">
      <c r="A441" s="201"/>
      <c r="B441" s="202"/>
      <c r="C441" s="201"/>
      <c r="D441" s="299" t="s">
        <v>171</v>
      </c>
      <c r="E441" s="201"/>
      <c r="F441" s="322" t="s">
        <v>172</v>
      </c>
      <c r="G441" s="201"/>
      <c r="H441" s="201"/>
      <c r="I441" s="49"/>
      <c r="J441" s="201"/>
      <c r="K441" s="201"/>
      <c r="L441" s="202"/>
      <c r="M441" s="301"/>
      <c r="N441" s="302"/>
      <c r="O441" s="294"/>
      <c r="P441" s="294"/>
      <c r="Q441" s="294"/>
      <c r="R441" s="294"/>
      <c r="S441" s="294"/>
      <c r="T441" s="303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T441" s="192" t="s">
        <v>171</v>
      </c>
      <c r="AU441" s="192" t="s">
        <v>80</v>
      </c>
    </row>
    <row r="442" spans="1:65" s="323" customFormat="1" x14ac:dyDescent="0.2">
      <c r="B442" s="324"/>
      <c r="D442" s="299" t="s">
        <v>149</v>
      </c>
      <c r="E442" s="325" t="s">
        <v>1</v>
      </c>
      <c r="F442" s="326" t="s">
        <v>283</v>
      </c>
      <c r="H442" s="325" t="s">
        <v>1</v>
      </c>
      <c r="I442" s="134"/>
      <c r="L442" s="324"/>
      <c r="M442" s="327"/>
      <c r="N442" s="328"/>
      <c r="O442" s="328"/>
      <c r="P442" s="328"/>
      <c r="Q442" s="328"/>
      <c r="R442" s="328"/>
      <c r="S442" s="328"/>
      <c r="T442" s="329"/>
      <c r="AT442" s="325" t="s">
        <v>149</v>
      </c>
      <c r="AU442" s="325" t="s">
        <v>80</v>
      </c>
      <c r="AV442" s="323" t="s">
        <v>78</v>
      </c>
      <c r="AW442" s="323" t="s">
        <v>32</v>
      </c>
      <c r="AX442" s="323" t="s">
        <v>72</v>
      </c>
      <c r="AY442" s="325" t="s">
        <v>135</v>
      </c>
    </row>
    <row r="443" spans="1:65" s="330" customFormat="1" x14ac:dyDescent="0.2">
      <c r="B443" s="331"/>
      <c r="D443" s="299" t="s">
        <v>149</v>
      </c>
      <c r="E443" s="332" t="s">
        <v>1</v>
      </c>
      <c r="F443" s="333" t="s">
        <v>523</v>
      </c>
      <c r="H443" s="334">
        <v>600</v>
      </c>
      <c r="I443" s="142"/>
      <c r="L443" s="331"/>
      <c r="M443" s="335"/>
      <c r="N443" s="336"/>
      <c r="O443" s="336"/>
      <c r="P443" s="336"/>
      <c r="Q443" s="336"/>
      <c r="R443" s="336"/>
      <c r="S443" s="336"/>
      <c r="T443" s="337"/>
      <c r="AT443" s="332" t="s">
        <v>149</v>
      </c>
      <c r="AU443" s="332" t="s">
        <v>80</v>
      </c>
      <c r="AV443" s="330" t="s">
        <v>80</v>
      </c>
      <c r="AW443" s="330" t="s">
        <v>32</v>
      </c>
      <c r="AX443" s="330" t="s">
        <v>72</v>
      </c>
      <c r="AY443" s="332" t="s">
        <v>135</v>
      </c>
    </row>
    <row r="444" spans="1:65" s="330" customFormat="1" x14ac:dyDescent="0.2">
      <c r="B444" s="331"/>
      <c r="D444" s="299" t="s">
        <v>149</v>
      </c>
      <c r="E444" s="332" t="s">
        <v>1</v>
      </c>
      <c r="F444" s="333" t="s">
        <v>524</v>
      </c>
      <c r="H444" s="334">
        <v>40</v>
      </c>
      <c r="I444" s="142"/>
      <c r="L444" s="331"/>
      <c r="M444" s="335"/>
      <c r="N444" s="336"/>
      <c r="O444" s="336"/>
      <c r="P444" s="336"/>
      <c r="Q444" s="336"/>
      <c r="R444" s="336"/>
      <c r="S444" s="336"/>
      <c r="T444" s="337"/>
      <c r="AT444" s="332" t="s">
        <v>149</v>
      </c>
      <c r="AU444" s="332" t="s">
        <v>80</v>
      </c>
      <c r="AV444" s="330" t="s">
        <v>80</v>
      </c>
      <c r="AW444" s="330" t="s">
        <v>32</v>
      </c>
      <c r="AX444" s="330" t="s">
        <v>72</v>
      </c>
      <c r="AY444" s="332" t="s">
        <v>135</v>
      </c>
    </row>
    <row r="445" spans="1:65" s="338" customFormat="1" x14ac:dyDescent="0.2">
      <c r="B445" s="339"/>
      <c r="D445" s="299" t="s">
        <v>149</v>
      </c>
      <c r="E445" s="340" t="s">
        <v>1</v>
      </c>
      <c r="F445" s="341" t="s">
        <v>165</v>
      </c>
      <c r="H445" s="342">
        <v>640</v>
      </c>
      <c r="I445" s="150"/>
      <c r="L445" s="339"/>
      <c r="M445" s="343"/>
      <c r="N445" s="344"/>
      <c r="O445" s="344"/>
      <c r="P445" s="344"/>
      <c r="Q445" s="344"/>
      <c r="R445" s="344"/>
      <c r="S445" s="344"/>
      <c r="T445" s="345"/>
      <c r="AT445" s="340" t="s">
        <v>149</v>
      </c>
      <c r="AU445" s="340" t="s">
        <v>80</v>
      </c>
      <c r="AV445" s="338" t="s">
        <v>141</v>
      </c>
      <c r="AW445" s="338" t="s">
        <v>32</v>
      </c>
      <c r="AX445" s="338" t="s">
        <v>78</v>
      </c>
      <c r="AY445" s="340" t="s">
        <v>135</v>
      </c>
    </row>
    <row r="446" spans="1:65" s="273" customFormat="1" ht="22.9" customHeight="1" x14ac:dyDescent="0.2">
      <c r="B446" s="274"/>
      <c r="D446" s="275" t="s">
        <v>71</v>
      </c>
      <c r="E446" s="284" t="s">
        <v>80</v>
      </c>
      <c r="F446" s="284" t="s">
        <v>525</v>
      </c>
      <c r="I446" s="103"/>
      <c r="J446" s="285">
        <f>BK446</f>
        <v>0</v>
      </c>
      <c r="L446" s="274"/>
      <c r="M446" s="278"/>
      <c r="N446" s="279"/>
      <c r="O446" s="279"/>
      <c r="P446" s="280">
        <f>SUM(P447:P456)</f>
        <v>0</v>
      </c>
      <c r="Q446" s="279"/>
      <c r="R446" s="280">
        <f>SUM(R447:R456)</f>
        <v>529.69800299999997</v>
      </c>
      <c r="S446" s="279"/>
      <c r="T446" s="281">
        <f>SUM(T447:T456)</f>
        <v>0</v>
      </c>
      <c r="AR446" s="275" t="s">
        <v>78</v>
      </c>
      <c r="AT446" s="282" t="s">
        <v>71</v>
      </c>
      <c r="AU446" s="282" t="s">
        <v>78</v>
      </c>
      <c r="AY446" s="275" t="s">
        <v>135</v>
      </c>
      <c r="BK446" s="283">
        <f>SUM(BK447:BK456)</f>
        <v>0</v>
      </c>
    </row>
    <row r="447" spans="1:65" s="205" customFormat="1" ht="24" customHeight="1" x14ac:dyDescent="0.2">
      <c r="A447" s="201"/>
      <c r="B447" s="202"/>
      <c r="C447" s="286" t="s">
        <v>526</v>
      </c>
      <c r="D447" s="286" t="s">
        <v>137</v>
      </c>
      <c r="E447" s="287" t="s">
        <v>527</v>
      </c>
      <c r="F447" s="288" t="s">
        <v>528</v>
      </c>
      <c r="G447" s="289" t="s">
        <v>234</v>
      </c>
      <c r="H447" s="290">
        <v>2337.9</v>
      </c>
      <c r="I447" s="119"/>
      <c r="J447" s="291">
        <f>ROUND(I447*H447,2)</f>
        <v>0</v>
      </c>
      <c r="K447" s="288" t="s">
        <v>155</v>
      </c>
      <c r="L447" s="202"/>
      <c r="M447" s="292" t="s">
        <v>1</v>
      </c>
      <c r="N447" s="293" t="s">
        <v>40</v>
      </c>
      <c r="O447" s="294"/>
      <c r="P447" s="295">
        <f>O447*H447</f>
        <v>0</v>
      </c>
      <c r="Q447" s="295">
        <v>0.22656999999999999</v>
      </c>
      <c r="R447" s="295">
        <f>Q447*H447</f>
        <v>529.69800299999997</v>
      </c>
      <c r="S447" s="295">
        <v>0</v>
      </c>
      <c r="T447" s="296">
        <f>S447*H447</f>
        <v>0</v>
      </c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R447" s="297" t="s">
        <v>141</v>
      </c>
      <c r="AT447" s="297" t="s">
        <v>137</v>
      </c>
      <c r="AU447" s="297" t="s">
        <v>80</v>
      </c>
      <c r="AY447" s="192" t="s">
        <v>135</v>
      </c>
      <c r="BE447" s="298">
        <f>IF(N447="základní",J447,0)</f>
        <v>0</v>
      </c>
      <c r="BF447" s="298">
        <f>IF(N447="snížená",J447,0)</f>
        <v>0</v>
      </c>
      <c r="BG447" s="298">
        <f>IF(N447="zákl. přenesená",J447,0)</f>
        <v>0</v>
      </c>
      <c r="BH447" s="298">
        <f>IF(N447="sníž. přenesená",J447,0)</f>
        <v>0</v>
      </c>
      <c r="BI447" s="298">
        <f>IF(N447="nulová",J447,0)</f>
        <v>0</v>
      </c>
      <c r="BJ447" s="192" t="s">
        <v>78</v>
      </c>
      <c r="BK447" s="298">
        <f>ROUND(I447*H447,2)</f>
        <v>0</v>
      </c>
      <c r="BL447" s="192" t="s">
        <v>141</v>
      </c>
      <c r="BM447" s="297" t="s">
        <v>529</v>
      </c>
    </row>
    <row r="448" spans="1:65" s="205" customFormat="1" ht="39" x14ac:dyDescent="0.2">
      <c r="A448" s="201"/>
      <c r="B448" s="202"/>
      <c r="C448" s="201"/>
      <c r="D448" s="299" t="s">
        <v>143</v>
      </c>
      <c r="E448" s="201"/>
      <c r="F448" s="300" t="s">
        <v>530</v>
      </c>
      <c r="G448" s="201"/>
      <c r="H448" s="201"/>
      <c r="I448" s="49"/>
      <c r="J448" s="201"/>
      <c r="K448" s="201"/>
      <c r="L448" s="202"/>
      <c r="M448" s="301"/>
      <c r="N448" s="302"/>
      <c r="O448" s="294"/>
      <c r="P448" s="294"/>
      <c r="Q448" s="294"/>
      <c r="R448" s="294"/>
      <c r="S448" s="294"/>
      <c r="T448" s="303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T448" s="192" t="s">
        <v>143</v>
      </c>
      <c r="AU448" s="192" t="s">
        <v>80</v>
      </c>
    </row>
    <row r="449" spans="1:65" s="205" customFormat="1" ht="19.5" x14ac:dyDescent="0.2">
      <c r="A449" s="201"/>
      <c r="B449" s="202"/>
      <c r="C449" s="201"/>
      <c r="D449" s="299" t="s">
        <v>171</v>
      </c>
      <c r="E449" s="201"/>
      <c r="F449" s="322" t="s">
        <v>172</v>
      </c>
      <c r="G449" s="201"/>
      <c r="H449" s="201"/>
      <c r="I449" s="49"/>
      <c r="J449" s="201"/>
      <c r="K449" s="201"/>
      <c r="L449" s="202"/>
      <c r="M449" s="301"/>
      <c r="N449" s="302"/>
      <c r="O449" s="294"/>
      <c r="P449" s="294"/>
      <c r="Q449" s="294"/>
      <c r="R449" s="294"/>
      <c r="S449" s="294"/>
      <c r="T449" s="303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T449" s="192" t="s">
        <v>171</v>
      </c>
      <c r="AU449" s="192" t="s">
        <v>80</v>
      </c>
    </row>
    <row r="450" spans="1:65" s="330" customFormat="1" x14ac:dyDescent="0.2">
      <c r="B450" s="331"/>
      <c r="D450" s="299" t="s">
        <v>149</v>
      </c>
      <c r="E450" s="332" t="s">
        <v>1</v>
      </c>
      <c r="F450" s="333" t="s">
        <v>531</v>
      </c>
      <c r="H450" s="334">
        <v>2337.9</v>
      </c>
      <c r="I450" s="142"/>
      <c r="L450" s="331"/>
      <c r="M450" s="335"/>
      <c r="N450" s="336"/>
      <c r="O450" s="336"/>
      <c r="P450" s="336"/>
      <c r="Q450" s="336"/>
      <c r="R450" s="336"/>
      <c r="S450" s="336"/>
      <c r="T450" s="337"/>
      <c r="AT450" s="332" t="s">
        <v>149</v>
      </c>
      <c r="AU450" s="332" t="s">
        <v>80</v>
      </c>
      <c r="AV450" s="330" t="s">
        <v>80</v>
      </c>
      <c r="AW450" s="330" t="s">
        <v>32</v>
      </c>
      <c r="AX450" s="330" t="s">
        <v>78</v>
      </c>
      <c r="AY450" s="332" t="s">
        <v>135</v>
      </c>
    </row>
    <row r="451" spans="1:65" s="205" customFormat="1" ht="24" customHeight="1" x14ac:dyDescent="0.2">
      <c r="A451" s="201"/>
      <c r="B451" s="202"/>
      <c r="C451" s="286" t="s">
        <v>532</v>
      </c>
      <c r="D451" s="286" t="s">
        <v>137</v>
      </c>
      <c r="E451" s="287" t="s">
        <v>533</v>
      </c>
      <c r="F451" s="288" t="s">
        <v>534</v>
      </c>
      <c r="G451" s="289" t="s">
        <v>140</v>
      </c>
      <c r="H451" s="290">
        <v>3572.1619999999998</v>
      </c>
      <c r="I451" s="119"/>
      <c r="J451" s="291">
        <f>ROUND(I451*H451,2)</f>
        <v>0</v>
      </c>
      <c r="K451" s="288" t="s">
        <v>155</v>
      </c>
      <c r="L451" s="202"/>
      <c r="M451" s="292" t="s">
        <v>1</v>
      </c>
      <c r="N451" s="293" t="s">
        <v>40</v>
      </c>
      <c r="O451" s="294"/>
      <c r="P451" s="295">
        <f>O451*H451</f>
        <v>0</v>
      </c>
      <c r="Q451" s="295">
        <v>0</v>
      </c>
      <c r="R451" s="295">
        <f>Q451*H451</f>
        <v>0</v>
      </c>
      <c r="S451" s="295">
        <v>0</v>
      </c>
      <c r="T451" s="296">
        <f>S451*H451</f>
        <v>0</v>
      </c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R451" s="297" t="s">
        <v>141</v>
      </c>
      <c r="AT451" s="297" t="s">
        <v>137</v>
      </c>
      <c r="AU451" s="297" t="s">
        <v>80</v>
      </c>
      <c r="AY451" s="192" t="s">
        <v>135</v>
      </c>
      <c r="BE451" s="298">
        <f>IF(N451="základní",J451,0)</f>
        <v>0</v>
      </c>
      <c r="BF451" s="298">
        <f>IF(N451="snížená",J451,0)</f>
        <v>0</v>
      </c>
      <c r="BG451" s="298">
        <f>IF(N451="zákl. přenesená",J451,0)</f>
        <v>0</v>
      </c>
      <c r="BH451" s="298">
        <f>IF(N451="sníž. přenesená",J451,0)</f>
        <v>0</v>
      </c>
      <c r="BI451" s="298">
        <f>IF(N451="nulová",J451,0)</f>
        <v>0</v>
      </c>
      <c r="BJ451" s="192" t="s">
        <v>78</v>
      </c>
      <c r="BK451" s="298">
        <f>ROUND(I451*H451,2)</f>
        <v>0</v>
      </c>
      <c r="BL451" s="192" t="s">
        <v>141</v>
      </c>
      <c r="BM451" s="297" t="s">
        <v>535</v>
      </c>
    </row>
    <row r="452" spans="1:65" s="205" customFormat="1" ht="29.25" x14ac:dyDescent="0.2">
      <c r="A452" s="201"/>
      <c r="B452" s="202"/>
      <c r="C452" s="201"/>
      <c r="D452" s="299" t="s">
        <v>143</v>
      </c>
      <c r="E452" s="201"/>
      <c r="F452" s="300" t="s">
        <v>536</v>
      </c>
      <c r="G452" s="201"/>
      <c r="H452" s="201"/>
      <c r="I452" s="49"/>
      <c r="J452" s="201"/>
      <c r="K452" s="201"/>
      <c r="L452" s="202"/>
      <c r="M452" s="301"/>
      <c r="N452" s="302"/>
      <c r="O452" s="294"/>
      <c r="P452" s="294"/>
      <c r="Q452" s="294"/>
      <c r="R452" s="294"/>
      <c r="S452" s="294"/>
      <c r="T452" s="303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T452" s="192" t="s">
        <v>143</v>
      </c>
      <c r="AU452" s="192" t="s">
        <v>80</v>
      </c>
    </row>
    <row r="453" spans="1:65" s="330" customFormat="1" x14ac:dyDescent="0.2">
      <c r="B453" s="331"/>
      <c r="D453" s="299" t="s">
        <v>149</v>
      </c>
      <c r="E453" s="332" t="s">
        <v>1</v>
      </c>
      <c r="F453" s="333" t="s">
        <v>537</v>
      </c>
      <c r="H453" s="334">
        <v>1903.2619999999999</v>
      </c>
      <c r="I453" s="142"/>
      <c r="L453" s="331"/>
      <c r="M453" s="335"/>
      <c r="N453" s="336"/>
      <c r="O453" s="336"/>
      <c r="P453" s="336"/>
      <c r="Q453" s="336"/>
      <c r="R453" s="336"/>
      <c r="S453" s="336"/>
      <c r="T453" s="337"/>
      <c r="AT453" s="332" t="s">
        <v>149</v>
      </c>
      <c r="AU453" s="332" t="s">
        <v>80</v>
      </c>
      <c r="AV453" s="330" t="s">
        <v>80</v>
      </c>
      <c r="AW453" s="330" t="s">
        <v>32</v>
      </c>
      <c r="AX453" s="330" t="s">
        <v>72</v>
      </c>
      <c r="AY453" s="332" t="s">
        <v>135</v>
      </c>
    </row>
    <row r="454" spans="1:65" s="330" customFormat="1" x14ac:dyDescent="0.2">
      <c r="B454" s="331"/>
      <c r="D454" s="299" t="s">
        <v>149</v>
      </c>
      <c r="E454" s="332" t="s">
        <v>1</v>
      </c>
      <c r="F454" s="333" t="s">
        <v>538</v>
      </c>
      <c r="H454" s="334">
        <v>548.9</v>
      </c>
      <c r="I454" s="142"/>
      <c r="L454" s="331"/>
      <c r="M454" s="335"/>
      <c r="N454" s="336"/>
      <c r="O454" s="336"/>
      <c r="P454" s="336"/>
      <c r="Q454" s="336"/>
      <c r="R454" s="336"/>
      <c r="S454" s="336"/>
      <c r="T454" s="337"/>
      <c r="AT454" s="332" t="s">
        <v>149</v>
      </c>
      <c r="AU454" s="332" t="s">
        <v>80</v>
      </c>
      <c r="AV454" s="330" t="s">
        <v>80</v>
      </c>
      <c r="AW454" s="330" t="s">
        <v>32</v>
      </c>
      <c r="AX454" s="330" t="s">
        <v>72</v>
      </c>
      <c r="AY454" s="332" t="s">
        <v>135</v>
      </c>
    </row>
    <row r="455" spans="1:65" s="330" customFormat="1" x14ac:dyDescent="0.2">
      <c r="B455" s="331"/>
      <c r="D455" s="299" t="s">
        <v>149</v>
      </c>
      <c r="E455" s="332" t="s">
        <v>1</v>
      </c>
      <c r="F455" s="333" t="s">
        <v>539</v>
      </c>
      <c r="H455" s="334">
        <v>1120</v>
      </c>
      <c r="I455" s="142"/>
      <c r="L455" s="331"/>
      <c r="M455" s="335"/>
      <c r="N455" s="336"/>
      <c r="O455" s="336"/>
      <c r="P455" s="336"/>
      <c r="Q455" s="336"/>
      <c r="R455" s="336"/>
      <c r="S455" s="336"/>
      <c r="T455" s="337"/>
      <c r="AT455" s="332" t="s">
        <v>149</v>
      </c>
      <c r="AU455" s="332" t="s">
        <v>80</v>
      </c>
      <c r="AV455" s="330" t="s">
        <v>80</v>
      </c>
      <c r="AW455" s="330" t="s">
        <v>32</v>
      </c>
      <c r="AX455" s="330" t="s">
        <v>72</v>
      </c>
      <c r="AY455" s="332" t="s">
        <v>135</v>
      </c>
    </row>
    <row r="456" spans="1:65" s="338" customFormat="1" x14ac:dyDescent="0.2">
      <c r="B456" s="339"/>
      <c r="D456" s="299" t="s">
        <v>149</v>
      </c>
      <c r="E456" s="340" t="s">
        <v>1</v>
      </c>
      <c r="F456" s="341" t="s">
        <v>165</v>
      </c>
      <c r="H456" s="342">
        <v>3572.1619999999998</v>
      </c>
      <c r="I456" s="150"/>
      <c r="L456" s="339"/>
      <c r="M456" s="343"/>
      <c r="N456" s="344"/>
      <c r="O456" s="344"/>
      <c r="P456" s="344"/>
      <c r="Q456" s="344"/>
      <c r="R456" s="344"/>
      <c r="S456" s="344"/>
      <c r="T456" s="345"/>
      <c r="AT456" s="340" t="s">
        <v>149</v>
      </c>
      <c r="AU456" s="340" t="s">
        <v>80</v>
      </c>
      <c r="AV456" s="338" t="s">
        <v>141</v>
      </c>
      <c r="AW456" s="338" t="s">
        <v>32</v>
      </c>
      <c r="AX456" s="338" t="s">
        <v>78</v>
      </c>
      <c r="AY456" s="340" t="s">
        <v>135</v>
      </c>
    </row>
    <row r="457" spans="1:65" s="273" customFormat="1" ht="22.9" customHeight="1" x14ac:dyDescent="0.2">
      <c r="B457" s="274"/>
      <c r="D457" s="275" t="s">
        <v>71</v>
      </c>
      <c r="E457" s="284" t="s">
        <v>152</v>
      </c>
      <c r="F457" s="284" t="s">
        <v>540</v>
      </c>
      <c r="I457" s="103"/>
      <c r="J457" s="285">
        <f>BK457</f>
        <v>0</v>
      </c>
      <c r="L457" s="274"/>
      <c r="M457" s="278"/>
      <c r="N457" s="279"/>
      <c r="O457" s="279"/>
      <c r="P457" s="280">
        <f>SUM(P458:P509)</f>
        <v>0</v>
      </c>
      <c r="Q457" s="279"/>
      <c r="R457" s="280">
        <f>SUM(R458:R509)</f>
        <v>32.891348200000003</v>
      </c>
      <c r="S457" s="279"/>
      <c r="T457" s="281">
        <f>SUM(T458:T509)</f>
        <v>0</v>
      </c>
      <c r="AR457" s="275" t="s">
        <v>78</v>
      </c>
      <c r="AT457" s="282" t="s">
        <v>71</v>
      </c>
      <c r="AU457" s="282" t="s">
        <v>78</v>
      </c>
      <c r="AY457" s="275" t="s">
        <v>135</v>
      </c>
      <c r="BK457" s="283">
        <f>SUM(BK458:BK509)</f>
        <v>0</v>
      </c>
    </row>
    <row r="458" spans="1:65" s="205" customFormat="1" ht="24" customHeight="1" x14ac:dyDescent="0.2">
      <c r="A458" s="201"/>
      <c r="B458" s="202"/>
      <c r="C458" s="286" t="s">
        <v>541</v>
      </c>
      <c r="D458" s="286" t="s">
        <v>137</v>
      </c>
      <c r="E458" s="287" t="s">
        <v>542</v>
      </c>
      <c r="F458" s="288" t="s">
        <v>543</v>
      </c>
      <c r="G458" s="289" t="s">
        <v>275</v>
      </c>
      <c r="H458" s="290">
        <v>12.694000000000001</v>
      </c>
      <c r="I458" s="119"/>
      <c r="J458" s="291">
        <f>ROUND(I458*H458,2)</f>
        <v>0</v>
      </c>
      <c r="K458" s="288" t="s">
        <v>155</v>
      </c>
      <c r="L458" s="202"/>
      <c r="M458" s="292" t="s">
        <v>1</v>
      </c>
      <c r="N458" s="293" t="s">
        <v>40</v>
      </c>
      <c r="O458" s="294"/>
      <c r="P458" s="295">
        <f>O458*H458</f>
        <v>0</v>
      </c>
      <c r="Q458" s="295">
        <v>2.5242300000000002</v>
      </c>
      <c r="R458" s="295">
        <f>Q458*H458</f>
        <v>32.042575620000008</v>
      </c>
      <c r="S458" s="295">
        <v>0</v>
      </c>
      <c r="T458" s="296">
        <f>S458*H458</f>
        <v>0</v>
      </c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R458" s="297" t="s">
        <v>141</v>
      </c>
      <c r="AT458" s="297" t="s">
        <v>137</v>
      </c>
      <c r="AU458" s="297" t="s">
        <v>80</v>
      </c>
      <c r="AY458" s="192" t="s">
        <v>135</v>
      </c>
      <c r="BE458" s="298">
        <f>IF(N458="základní",J458,0)</f>
        <v>0</v>
      </c>
      <c r="BF458" s="298">
        <f>IF(N458="snížená",J458,0)</f>
        <v>0</v>
      </c>
      <c r="BG458" s="298">
        <f>IF(N458="zákl. přenesená",J458,0)</f>
        <v>0</v>
      </c>
      <c r="BH458" s="298">
        <f>IF(N458="sníž. přenesená",J458,0)</f>
        <v>0</v>
      </c>
      <c r="BI458" s="298">
        <f>IF(N458="nulová",J458,0)</f>
        <v>0</v>
      </c>
      <c r="BJ458" s="192" t="s">
        <v>78</v>
      </c>
      <c r="BK458" s="298">
        <f>ROUND(I458*H458,2)</f>
        <v>0</v>
      </c>
      <c r="BL458" s="192" t="s">
        <v>141</v>
      </c>
      <c r="BM458" s="297" t="s">
        <v>544</v>
      </c>
    </row>
    <row r="459" spans="1:65" s="205" customFormat="1" ht="29.25" x14ac:dyDescent="0.2">
      <c r="A459" s="201"/>
      <c r="B459" s="202"/>
      <c r="C459" s="201"/>
      <c r="D459" s="299" t="s">
        <v>143</v>
      </c>
      <c r="E459" s="201"/>
      <c r="F459" s="300" t="s">
        <v>545</v>
      </c>
      <c r="G459" s="201"/>
      <c r="H459" s="201"/>
      <c r="I459" s="49"/>
      <c r="J459" s="201"/>
      <c r="K459" s="201"/>
      <c r="L459" s="202"/>
      <c r="M459" s="301"/>
      <c r="N459" s="302"/>
      <c r="O459" s="294"/>
      <c r="P459" s="294"/>
      <c r="Q459" s="294"/>
      <c r="R459" s="294"/>
      <c r="S459" s="294"/>
      <c r="T459" s="303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T459" s="192" t="s">
        <v>143</v>
      </c>
      <c r="AU459" s="192" t="s">
        <v>80</v>
      </c>
    </row>
    <row r="460" spans="1:65" s="323" customFormat="1" x14ac:dyDescent="0.2">
      <c r="B460" s="324"/>
      <c r="D460" s="299" t="s">
        <v>149</v>
      </c>
      <c r="E460" s="325" t="s">
        <v>1</v>
      </c>
      <c r="F460" s="326" t="s">
        <v>292</v>
      </c>
      <c r="H460" s="325" t="s">
        <v>1</v>
      </c>
      <c r="I460" s="134"/>
      <c r="L460" s="324"/>
      <c r="M460" s="327"/>
      <c r="N460" s="328"/>
      <c r="O460" s="328"/>
      <c r="P460" s="328"/>
      <c r="Q460" s="328"/>
      <c r="R460" s="328"/>
      <c r="S460" s="328"/>
      <c r="T460" s="329"/>
      <c r="AT460" s="325" t="s">
        <v>149</v>
      </c>
      <c r="AU460" s="325" t="s">
        <v>80</v>
      </c>
      <c r="AV460" s="323" t="s">
        <v>78</v>
      </c>
      <c r="AW460" s="323" t="s">
        <v>32</v>
      </c>
      <c r="AX460" s="323" t="s">
        <v>72</v>
      </c>
      <c r="AY460" s="325" t="s">
        <v>135</v>
      </c>
    </row>
    <row r="461" spans="1:65" s="323" customFormat="1" x14ac:dyDescent="0.2">
      <c r="B461" s="324"/>
      <c r="D461" s="299" t="s">
        <v>149</v>
      </c>
      <c r="E461" s="325" t="s">
        <v>1</v>
      </c>
      <c r="F461" s="326" t="s">
        <v>546</v>
      </c>
      <c r="H461" s="325" t="s">
        <v>1</v>
      </c>
      <c r="I461" s="134"/>
      <c r="L461" s="324"/>
      <c r="M461" s="327"/>
      <c r="N461" s="328"/>
      <c r="O461" s="328"/>
      <c r="P461" s="328"/>
      <c r="Q461" s="328"/>
      <c r="R461" s="328"/>
      <c r="S461" s="328"/>
      <c r="T461" s="329"/>
      <c r="AT461" s="325" t="s">
        <v>149</v>
      </c>
      <c r="AU461" s="325" t="s">
        <v>80</v>
      </c>
      <c r="AV461" s="323" t="s">
        <v>78</v>
      </c>
      <c r="AW461" s="323" t="s">
        <v>32</v>
      </c>
      <c r="AX461" s="323" t="s">
        <v>72</v>
      </c>
      <c r="AY461" s="325" t="s">
        <v>135</v>
      </c>
    </row>
    <row r="462" spans="1:65" s="330" customFormat="1" x14ac:dyDescent="0.2">
      <c r="B462" s="331"/>
      <c r="D462" s="299" t="s">
        <v>149</v>
      </c>
      <c r="E462" s="332" t="s">
        <v>1</v>
      </c>
      <c r="F462" s="333" t="s">
        <v>547</v>
      </c>
      <c r="H462" s="334">
        <v>14.76</v>
      </c>
      <c r="I462" s="142"/>
      <c r="L462" s="331"/>
      <c r="M462" s="335"/>
      <c r="N462" s="336"/>
      <c r="O462" s="336"/>
      <c r="P462" s="336"/>
      <c r="Q462" s="336"/>
      <c r="R462" s="336"/>
      <c r="S462" s="336"/>
      <c r="T462" s="337"/>
      <c r="AT462" s="332" t="s">
        <v>149</v>
      </c>
      <c r="AU462" s="332" t="s">
        <v>80</v>
      </c>
      <c r="AV462" s="330" t="s">
        <v>80</v>
      </c>
      <c r="AW462" s="330" t="s">
        <v>32</v>
      </c>
      <c r="AX462" s="330" t="s">
        <v>72</v>
      </c>
      <c r="AY462" s="332" t="s">
        <v>135</v>
      </c>
    </row>
    <row r="463" spans="1:65" s="330" customFormat="1" x14ac:dyDescent="0.2">
      <c r="B463" s="331"/>
      <c r="D463" s="299" t="s">
        <v>149</v>
      </c>
      <c r="E463" s="332" t="s">
        <v>1</v>
      </c>
      <c r="F463" s="333" t="s">
        <v>548</v>
      </c>
      <c r="H463" s="334">
        <v>-6.3360000000000003</v>
      </c>
      <c r="I463" s="142"/>
      <c r="L463" s="331"/>
      <c r="M463" s="335"/>
      <c r="N463" s="336"/>
      <c r="O463" s="336"/>
      <c r="P463" s="336"/>
      <c r="Q463" s="336"/>
      <c r="R463" s="336"/>
      <c r="S463" s="336"/>
      <c r="T463" s="337"/>
      <c r="AT463" s="332" t="s">
        <v>149</v>
      </c>
      <c r="AU463" s="332" t="s">
        <v>80</v>
      </c>
      <c r="AV463" s="330" t="s">
        <v>80</v>
      </c>
      <c r="AW463" s="330" t="s">
        <v>32</v>
      </c>
      <c r="AX463" s="330" t="s">
        <v>72</v>
      </c>
      <c r="AY463" s="332" t="s">
        <v>135</v>
      </c>
    </row>
    <row r="464" spans="1:65" s="330" customFormat="1" x14ac:dyDescent="0.2">
      <c r="B464" s="331"/>
      <c r="D464" s="299" t="s">
        <v>149</v>
      </c>
      <c r="E464" s="332" t="s">
        <v>1</v>
      </c>
      <c r="F464" s="333" t="s">
        <v>549</v>
      </c>
      <c r="H464" s="334">
        <v>-0.29399999999999998</v>
      </c>
      <c r="I464" s="142"/>
      <c r="L464" s="331"/>
      <c r="M464" s="335"/>
      <c r="N464" s="336"/>
      <c r="O464" s="336"/>
      <c r="P464" s="336"/>
      <c r="Q464" s="336"/>
      <c r="R464" s="336"/>
      <c r="S464" s="336"/>
      <c r="T464" s="337"/>
      <c r="AT464" s="332" t="s">
        <v>149</v>
      </c>
      <c r="AU464" s="332" t="s">
        <v>80</v>
      </c>
      <c r="AV464" s="330" t="s">
        <v>80</v>
      </c>
      <c r="AW464" s="330" t="s">
        <v>32</v>
      </c>
      <c r="AX464" s="330" t="s">
        <v>72</v>
      </c>
      <c r="AY464" s="332" t="s">
        <v>135</v>
      </c>
    </row>
    <row r="465" spans="1:65" s="330" customFormat="1" x14ac:dyDescent="0.2">
      <c r="B465" s="331"/>
      <c r="D465" s="299" t="s">
        <v>149</v>
      </c>
      <c r="E465" s="332" t="s">
        <v>1</v>
      </c>
      <c r="F465" s="333" t="s">
        <v>550</v>
      </c>
      <c r="H465" s="334">
        <v>1.452</v>
      </c>
      <c r="I465" s="142"/>
      <c r="L465" s="331"/>
      <c r="M465" s="335"/>
      <c r="N465" s="336"/>
      <c r="O465" s="336"/>
      <c r="P465" s="336"/>
      <c r="Q465" s="336"/>
      <c r="R465" s="336"/>
      <c r="S465" s="336"/>
      <c r="T465" s="337"/>
      <c r="AT465" s="332" t="s">
        <v>149</v>
      </c>
      <c r="AU465" s="332" t="s">
        <v>80</v>
      </c>
      <c r="AV465" s="330" t="s">
        <v>80</v>
      </c>
      <c r="AW465" s="330" t="s">
        <v>32</v>
      </c>
      <c r="AX465" s="330" t="s">
        <v>72</v>
      </c>
      <c r="AY465" s="332" t="s">
        <v>135</v>
      </c>
    </row>
    <row r="466" spans="1:65" s="330" customFormat="1" x14ac:dyDescent="0.2">
      <c r="B466" s="331"/>
      <c r="D466" s="299" t="s">
        <v>149</v>
      </c>
      <c r="E466" s="332" t="s">
        <v>1</v>
      </c>
      <c r="F466" s="333" t="s">
        <v>551</v>
      </c>
      <c r="H466" s="334">
        <v>-0.58799999999999997</v>
      </c>
      <c r="I466" s="142"/>
      <c r="L466" s="331"/>
      <c r="M466" s="335"/>
      <c r="N466" s="336"/>
      <c r="O466" s="336"/>
      <c r="P466" s="336"/>
      <c r="Q466" s="336"/>
      <c r="R466" s="336"/>
      <c r="S466" s="336"/>
      <c r="T466" s="337"/>
      <c r="AT466" s="332" t="s">
        <v>149</v>
      </c>
      <c r="AU466" s="332" t="s">
        <v>80</v>
      </c>
      <c r="AV466" s="330" t="s">
        <v>80</v>
      </c>
      <c r="AW466" s="330" t="s">
        <v>32</v>
      </c>
      <c r="AX466" s="330" t="s">
        <v>72</v>
      </c>
      <c r="AY466" s="332" t="s">
        <v>135</v>
      </c>
    </row>
    <row r="467" spans="1:65" s="323" customFormat="1" x14ac:dyDescent="0.2">
      <c r="B467" s="324"/>
      <c r="D467" s="299" t="s">
        <v>149</v>
      </c>
      <c r="E467" s="325" t="s">
        <v>1</v>
      </c>
      <c r="F467" s="326" t="s">
        <v>552</v>
      </c>
      <c r="H467" s="325" t="s">
        <v>1</v>
      </c>
      <c r="I467" s="134"/>
      <c r="L467" s="324"/>
      <c r="M467" s="327"/>
      <c r="N467" s="328"/>
      <c r="O467" s="328"/>
      <c r="P467" s="328"/>
      <c r="Q467" s="328"/>
      <c r="R467" s="328"/>
      <c r="S467" s="328"/>
      <c r="T467" s="329"/>
      <c r="AT467" s="325" t="s">
        <v>149</v>
      </c>
      <c r="AU467" s="325" t="s">
        <v>80</v>
      </c>
      <c r="AV467" s="323" t="s">
        <v>78</v>
      </c>
      <c r="AW467" s="323" t="s">
        <v>32</v>
      </c>
      <c r="AX467" s="323" t="s">
        <v>72</v>
      </c>
      <c r="AY467" s="325" t="s">
        <v>135</v>
      </c>
    </row>
    <row r="468" spans="1:65" s="330" customFormat="1" x14ac:dyDescent="0.2">
      <c r="B468" s="331"/>
      <c r="D468" s="299" t="s">
        <v>149</v>
      </c>
      <c r="E468" s="332" t="s">
        <v>1</v>
      </c>
      <c r="F468" s="333" t="s">
        <v>553</v>
      </c>
      <c r="H468" s="334">
        <v>6.48</v>
      </c>
      <c r="I468" s="142"/>
      <c r="L468" s="331"/>
      <c r="M468" s="335"/>
      <c r="N468" s="336"/>
      <c r="O468" s="336"/>
      <c r="P468" s="336"/>
      <c r="Q468" s="336"/>
      <c r="R468" s="336"/>
      <c r="S468" s="336"/>
      <c r="T468" s="337"/>
      <c r="AT468" s="332" t="s">
        <v>149</v>
      </c>
      <c r="AU468" s="332" t="s">
        <v>80</v>
      </c>
      <c r="AV468" s="330" t="s">
        <v>80</v>
      </c>
      <c r="AW468" s="330" t="s">
        <v>32</v>
      </c>
      <c r="AX468" s="330" t="s">
        <v>72</v>
      </c>
      <c r="AY468" s="332" t="s">
        <v>135</v>
      </c>
    </row>
    <row r="469" spans="1:65" s="330" customFormat="1" x14ac:dyDescent="0.2">
      <c r="B469" s="331"/>
      <c r="D469" s="299" t="s">
        <v>149</v>
      </c>
      <c r="E469" s="332" t="s">
        <v>1</v>
      </c>
      <c r="F469" s="333" t="s">
        <v>554</v>
      </c>
      <c r="H469" s="334">
        <v>-2.97</v>
      </c>
      <c r="I469" s="142"/>
      <c r="L469" s="331"/>
      <c r="M469" s="335"/>
      <c r="N469" s="336"/>
      <c r="O469" s="336"/>
      <c r="P469" s="336"/>
      <c r="Q469" s="336"/>
      <c r="R469" s="336"/>
      <c r="S469" s="336"/>
      <c r="T469" s="337"/>
      <c r="AT469" s="332" t="s">
        <v>149</v>
      </c>
      <c r="AU469" s="332" t="s">
        <v>80</v>
      </c>
      <c r="AV469" s="330" t="s">
        <v>80</v>
      </c>
      <c r="AW469" s="330" t="s">
        <v>32</v>
      </c>
      <c r="AX469" s="330" t="s">
        <v>72</v>
      </c>
      <c r="AY469" s="332" t="s">
        <v>135</v>
      </c>
    </row>
    <row r="470" spans="1:65" s="330" customFormat="1" x14ac:dyDescent="0.2">
      <c r="B470" s="331"/>
      <c r="D470" s="299" t="s">
        <v>149</v>
      </c>
      <c r="E470" s="332" t="s">
        <v>1</v>
      </c>
      <c r="F470" s="333" t="s">
        <v>555</v>
      </c>
      <c r="H470" s="334">
        <v>-9.8000000000000004E-2</v>
      </c>
      <c r="I470" s="142"/>
      <c r="L470" s="331"/>
      <c r="M470" s="335"/>
      <c r="N470" s="336"/>
      <c r="O470" s="336"/>
      <c r="P470" s="336"/>
      <c r="Q470" s="336"/>
      <c r="R470" s="336"/>
      <c r="S470" s="336"/>
      <c r="T470" s="337"/>
      <c r="AT470" s="332" t="s">
        <v>149</v>
      </c>
      <c r="AU470" s="332" t="s">
        <v>80</v>
      </c>
      <c r="AV470" s="330" t="s">
        <v>80</v>
      </c>
      <c r="AW470" s="330" t="s">
        <v>32</v>
      </c>
      <c r="AX470" s="330" t="s">
        <v>72</v>
      </c>
      <c r="AY470" s="332" t="s">
        <v>135</v>
      </c>
    </row>
    <row r="471" spans="1:65" s="330" customFormat="1" x14ac:dyDescent="0.2">
      <c r="B471" s="331"/>
      <c r="D471" s="299" t="s">
        <v>149</v>
      </c>
      <c r="E471" s="332" t="s">
        <v>1</v>
      </c>
      <c r="F471" s="333" t="s">
        <v>556</v>
      </c>
      <c r="H471" s="334">
        <v>0.48399999999999999</v>
      </c>
      <c r="I471" s="142"/>
      <c r="L471" s="331"/>
      <c r="M471" s="335"/>
      <c r="N471" s="336"/>
      <c r="O471" s="336"/>
      <c r="P471" s="336"/>
      <c r="Q471" s="336"/>
      <c r="R471" s="336"/>
      <c r="S471" s="336"/>
      <c r="T471" s="337"/>
      <c r="AT471" s="332" t="s">
        <v>149</v>
      </c>
      <c r="AU471" s="332" t="s">
        <v>80</v>
      </c>
      <c r="AV471" s="330" t="s">
        <v>80</v>
      </c>
      <c r="AW471" s="330" t="s">
        <v>32</v>
      </c>
      <c r="AX471" s="330" t="s">
        <v>72</v>
      </c>
      <c r="AY471" s="332" t="s">
        <v>135</v>
      </c>
    </row>
    <row r="472" spans="1:65" s="330" customFormat="1" x14ac:dyDescent="0.2">
      <c r="B472" s="331"/>
      <c r="D472" s="299" t="s">
        <v>149</v>
      </c>
      <c r="E472" s="332" t="s">
        <v>1</v>
      </c>
      <c r="F472" s="333" t="s">
        <v>557</v>
      </c>
      <c r="H472" s="334">
        <v>-0.19600000000000001</v>
      </c>
      <c r="I472" s="142"/>
      <c r="L472" s="331"/>
      <c r="M472" s="335"/>
      <c r="N472" s="336"/>
      <c r="O472" s="336"/>
      <c r="P472" s="336"/>
      <c r="Q472" s="336"/>
      <c r="R472" s="336"/>
      <c r="S472" s="336"/>
      <c r="T472" s="337"/>
      <c r="AT472" s="332" t="s">
        <v>149</v>
      </c>
      <c r="AU472" s="332" t="s">
        <v>80</v>
      </c>
      <c r="AV472" s="330" t="s">
        <v>80</v>
      </c>
      <c r="AW472" s="330" t="s">
        <v>32</v>
      </c>
      <c r="AX472" s="330" t="s">
        <v>72</v>
      </c>
      <c r="AY472" s="332" t="s">
        <v>135</v>
      </c>
    </row>
    <row r="473" spans="1:65" s="338" customFormat="1" x14ac:dyDescent="0.2">
      <c r="B473" s="339"/>
      <c r="D473" s="299" t="s">
        <v>149</v>
      </c>
      <c r="E473" s="340" t="s">
        <v>1</v>
      </c>
      <c r="F473" s="341" t="s">
        <v>165</v>
      </c>
      <c r="H473" s="342">
        <v>12.693999999999999</v>
      </c>
      <c r="I473" s="150"/>
      <c r="L473" s="339"/>
      <c r="M473" s="343"/>
      <c r="N473" s="344"/>
      <c r="O473" s="344"/>
      <c r="P473" s="344"/>
      <c r="Q473" s="344"/>
      <c r="R473" s="344"/>
      <c r="S473" s="344"/>
      <c r="T473" s="345"/>
      <c r="AT473" s="340" t="s">
        <v>149</v>
      </c>
      <c r="AU473" s="340" t="s">
        <v>80</v>
      </c>
      <c r="AV473" s="338" t="s">
        <v>141</v>
      </c>
      <c r="AW473" s="338" t="s">
        <v>32</v>
      </c>
      <c r="AX473" s="338" t="s">
        <v>78</v>
      </c>
      <c r="AY473" s="340" t="s">
        <v>135</v>
      </c>
    </row>
    <row r="474" spans="1:65" s="205" customFormat="1" ht="24" customHeight="1" x14ac:dyDescent="0.2">
      <c r="A474" s="201"/>
      <c r="B474" s="202"/>
      <c r="C474" s="286" t="s">
        <v>558</v>
      </c>
      <c r="D474" s="286" t="s">
        <v>137</v>
      </c>
      <c r="E474" s="287" t="s">
        <v>559</v>
      </c>
      <c r="F474" s="288" t="s">
        <v>560</v>
      </c>
      <c r="G474" s="289" t="s">
        <v>140</v>
      </c>
      <c r="H474" s="290">
        <v>104.38</v>
      </c>
      <c r="I474" s="119"/>
      <c r="J474" s="291">
        <f>ROUND(I474*H474,2)</f>
        <v>0</v>
      </c>
      <c r="K474" s="288" t="s">
        <v>155</v>
      </c>
      <c r="L474" s="202"/>
      <c r="M474" s="292" t="s">
        <v>1</v>
      </c>
      <c r="N474" s="293" t="s">
        <v>40</v>
      </c>
      <c r="O474" s="294"/>
      <c r="P474" s="295">
        <f>O474*H474</f>
        <v>0</v>
      </c>
      <c r="Q474" s="295">
        <v>2.65E-3</v>
      </c>
      <c r="R474" s="295">
        <f>Q474*H474</f>
        <v>0.27660699999999999</v>
      </c>
      <c r="S474" s="295">
        <v>0</v>
      </c>
      <c r="T474" s="296">
        <f>S474*H474</f>
        <v>0</v>
      </c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R474" s="297" t="s">
        <v>141</v>
      </c>
      <c r="AT474" s="297" t="s">
        <v>137</v>
      </c>
      <c r="AU474" s="297" t="s">
        <v>80</v>
      </c>
      <c r="AY474" s="192" t="s">
        <v>135</v>
      </c>
      <c r="BE474" s="298">
        <f>IF(N474="základní",J474,0)</f>
        <v>0</v>
      </c>
      <c r="BF474" s="298">
        <f>IF(N474="snížená",J474,0)</f>
        <v>0</v>
      </c>
      <c r="BG474" s="298">
        <f>IF(N474="zákl. přenesená",J474,0)</f>
        <v>0</v>
      </c>
      <c r="BH474" s="298">
        <f>IF(N474="sníž. přenesená",J474,0)</f>
        <v>0</v>
      </c>
      <c r="BI474" s="298">
        <f>IF(N474="nulová",J474,0)</f>
        <v>0</v>
      </c>
      <c r="BJ474" s="192" t="s">
        <v>78</v>
      </c>
      <c r="BK474" s="298">
        <f>ROUND(I474*H474,2)</f>
        <v>0</v>
      </c>
      <c r="BL474" s="192" t="s">
        <v>141</v>
      </c>
      <c r="BM474" s="297" t="s">
        <v>561</v>
      </c>
    </row>
    <row r="475" spans="1:65" s="205" customFormat="1" ht="29.25" x14ac:dyDescent="0.2">
      <c r="A475" s="201"/>
      <c r="B475" s="202"/>
      <c r="C475" s="201"/>
      <c r="D475" s="299" t="s">
        <v>143</v>
      </c>
      <c r="E475" s="201"/>
      <c r="F475" s="300" t="s">
        <v>562</v>
      </c>
      <c r="G475" s="201"/>
      <c r="H475" s="201"/>
      <c r="I475" s="49"/>
      <c r="J475" s="201"/>
      <c r="K475" s="201"/>
      <c r="L475" s="202"/>
      <c r="M475" s="301"/>
      <c r="N475" s="302"/>
      <c r="O475" s="294"/>
      <c r="P475" s="294"/>
      <c r="Q475" s="294"/>
      <c r="R475" s="294"/>
      <c r="S475" s="294"/>
      <c r="T475" s="303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T475" s="192" t="s">
        <v>143</v>
      </c>
      <c r="AU475" s="192" t="s">
        <v>80</v>
      </c>
    </row>
    <row r="476" spans="1:65" s="205" customFormat="1" ht="19.5" x14ac:dyDescent="0.2">
      <c r="A476" s="201"/>
      <c r="B476" s="202"/>
      <c r="C476" s="201"/>
      <c r="D476" s="299" t="s">
        <v>171</v>
      </c>
      <c r="E476" s="201"/>
      <c r="F476" s="322" t="s">
        <v>172</v>
      </c>
      <c r="G476" s="201"/>
      <c r="H476" s="201"/>
      <c r="I476" s="49"/>
      <c r="J476" s="201"/>
      <c r="K476" s="201"/>
      <c r="L476" s="202"/>
      <c r="M476" s="301"/>
      <c r="N476" s="302"/>
      <c r="O476" s="294"/>
      <c r="P476" s="294"/>
      <c r="Q476" s="294"/>
      <c r="R476" s="294"/>
      <c r="S476" s="294"/>
      <c r="T476" s="303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T476" s="192" t="s">
        <v>171</v>
      </c>
      <c r="AU476" s="192" t="s">
        <v>80</v>
      </c>
    </row>
    <row r="477" spans="1:65" s="323" customFormat="1" x14ac:dyDescent="0.2">
      <c r="B477" s="324"/>
      <c r="D477" s="299" t="s">
        <v>149</v>
      </c>
      <c r="E477" s="325" t="s">
        <v>1</v>
      </c>
      <c r="F477" s="326" t="s">
        <v>292</v>
      </c>
      <c r="H477" s="325" t="s">
        <v>1</v>
      </c>
      <c r="I477" s="134"/>
      <c r="L477" s="324"/>
      <c r="M477" s="327"/>
      <c r="N477" s="328"/>
      <c r="O477" s="328"/>
      <c r="P477" s="328"/>
      <c r="Q477" s="328"/>
      <c r="R477" s="328"/>
      <c r="S477" s="328"/>
      <c r="T477" s="329"/>
      <c r="AT477" s="325" t="s">
        <v>149</v>
      </c>
      <c r="AU477" s="325" t="s">
        <v>80</v>
      </c>
      <c r="AV477" s="323" t="s">
        <v>78</v>
      </c>
      <c r="AW477" s="323" t="s">
        <v>32</v>
      </c>
      <c r="AX477" s="323" t="s">
        <v>72</v>
      </c>
      <c r="AY477" s="325" t="s">
        <v>135</v>
      </c>
    </row>
    <row r="478" spans="1:65" s="323" customFormat="1" x14ac:dyDescent="0.2">
      <c r="B478" s="324"/>
      <c r="D478" s="299" t="s">
        <v>149</v>
      </c>
      <c r="E478" s="325" t="s">
        <v>1</v>
      </c>
      <c r="F478" s="326" t="s">
        <v>546</v>
      </c>
      <c r="H478" s="325" t="s">
        <v>1</v>
      </c>
      <c r="I478" s="134"/>
      <c r="L478" s="324"/>
      <c r="M478" s="327"/>
      <c r="N478" s="328"/>
      <c r="O478" s="328"/>
      <c r="P478" s="328"/>
      <c r="Q478" s="328"/>
      <c r="R478" s="328"/>
      <c r="S478" s="328"/>
      <c r="T478" s="329"/>
      <c r="AT478" s="325" t="s">
        <v>149</v>
      </c>
      <c r="AU478" s="325" t="s">
        <v>80</v>
      </c>
      <c r="AV478" s="323" t="s">
        <v>78</v>
      </c>
      <c r="AW478" s="323" t="s">
        <v>32</v>
      </c>
      <c r="AX478" s="323" t="s">
        <v>72</v>
      </c>
      <c r="AY478" s="325" t="s">
        <v>135</v>
      </c>
    </row>
    <row r="479" spans="1:65" s="330" customFormat="1" x14ac:dyDescent="0.2">
      <c r="B479" s="331"/>
      <c r="D479" s="299" t="s">
        <v>149</v>
      </c>
      <c r="E479" s="332" t="s">
        <v>1</v>
      </c>
      <c r="F479" s="333" t="s">
        <v>563</v>
      </c>
      <c r="H479" s="334">
        <v>38.130000000000003</v>
      </c>
      <c r="I479" s="142"/>
      <c r="L479" s="331"/>
      <c r="M479" s="335"/>
      <c r="N479" s="336"/>
      <c r="O479" s="336"/>
      <c r="P479" s="336"/>
      <c r="Q479" s="336"/>
      <c r="R479" s="336"/>
      <c r="S479" s="336"/>
      <c r="T479" s="337"/>
      <c r="AT479" s="332" t="s">
        <v>149</v>
      </c>
      <c r="AU479" s="332" t="s">
        <v>80</v>
      </c>
      <c r="AV479" s="330" t="s">
        <v>80</v>
      </c>
      <c r="AW479" s="330" t="s">
        <v>32</v>
      </c>
      <c r="AX479" s="330" t="s">
        <v>72</v>
      </c>
      <c r="AY479" s="332" t="s">
        <v>135</v>
      </c>
    </row>
    <row r="480" spans="1:65" s="330" customFormat="1" x14ac:dyDescent="0.2">
      <c r="B480" s="331"/>
      <c r="D480" s="299" t="s">
        <v>149</v>
      </c>
      <c r="E480" s="332" t="s">
        <v>1</v>
      </c>
      <c r="F480" s="333" t="s">
        <v>564</v>
      </c>
      <c r="H480" s="334">
        <v>22.08</v>
      </c>
      <c r="I480" s="142"/>
      <c r="L480" s="331"/>
      <c r="M480" s="335"/>
      <c r="N480" s="336"/>
      <c r="O480" s="336"/>
      <c r="P480" s="336"/>
      <c r="Q480" s="336"/>
      <c r="R480" s="336"/>
      <c r="S480" s="336"/>
      <c r="T480" s="337"/>
      <c r="AT480" s="332" t="s">
        <v>149</v>
      </c>
      <c r="AU480" s="332" t="s">
        <v>80</v>
      </c>
      <c r="AV480" s="330" t="s">
        <v>80</v>
      </c>
      <c r="AW480" s="330" t="s">
        <v>32</v>
      </c>
      <c r="AX480" s="330" t="s">
        <v>72</v>
      </c>
      <c r="AY480" s="332" t="s">
        <v>135</v>
      </c>
    </row>
    <row r="481" spans="1:65" s="330" customFormat="1" x14ac:dyDescent="0.2">
      <c r="B481" s="331"/>
      <c r="D481" s="299" t="s">
        <v>149</v>
      </c>
      <c r="E481" s="332" t="s">
        <v>1</v>
      </c>
      <c r="F481" s="333" t="s">
        <v>565</v>
      </c>
      <c r="H481" s="334">
        <v>5.28</v>
      </c>
      <c r="I481" s="142"/>
      <c r="L481" s="331"/>
      <c r="M481" s="335"/>
      <c r="N481" s="336"/>
      <c r="O481" s="336"/>
      <c r="P481" s="336"/>
      <c r="Q481" s="336"/>
      <c r="R481" s="336"/>
      <c r="S481" s="336"/>
      <c r="T481" s="337"/>
      <c r="AT481" s="332" t="s">
        <v>149</v>
      </c>
      <c r="AU481" s="332" t="s">
        <v>80</v>
      </c>
      <c r="AV481" s="330" t="s">
        <v>80</v>
      </c>
      <c r="AW481" s="330" t="s">
        <v>32</v>
      </c>
      <c r="AX481" s="330" t="s">
        <v>72</v>
      </c>
      <c r="AY481" s="332" t="s">
        <v>135</v>
      </c>
    </row>
    <row r="482" spans="1:65" s="330" customFormat="1" x14ac:dyDescent="0.2">
      <c r="B482" s="331"/>
      <c r="D482" s="299" t="s">
        <v>149</v>
      </c>
      <c r="E482" s="332" t="s">
        <v>1</v>
      </c>
      <c r="F482" s="333" t="s">
        <v>566</v>
      </c>
      <c r="H482" s="334">
        <v>3.36</v>
      </c>
      <c r="I482" s="142"/>
      <c r="L482" s="331"/>
      <c r="M482" s="335"/>
      <c r="N482" s="336"/>
      <c r="O482" s="336"/>
      <c r="P482" s="336"/>
      <c r="Q482" s="336"/>
      <c r="R482" s="336"/>
      <c r="S482" s="336"/>
      <c r="T482" s="337"/>
      <c r="AT482" s="332" t="s">
        <v>149</v>
      </c>
      <c r="AU482" s="332" t="s">
        <v>80</v>
      </c>
      <c r="AV482" s="330" t="s">
        <v>80</v>
      </c>
      <c r="AW482" s="330" t="s">
        <v>32</v>
      </c>
      <c r="AX482" s="330" t="s">
        <v>72</v>
      </c>
      <c r="AY482" s="332" t="s">
        <v>135</v>
      </c>
    </row>
    <row r="483" spans="1:65" s="323" customFormat="1" x14ac:dyDescent="0.2">
      <c r="B483" s="324"/>
      <c r="D483" s="299" t="s">
        <v>149</v>
      </c>
      <c r="E483" s="325" t="s">
        <v>1</v>
      </c>
      <c r="F483" s="326" t="s">
        <v>552</v>
      </c>
      <c r="H483" s="325" t="s">
        <v>1</v>
      </c>
      <c r="I483" s="134"/>
      <c r="L483" s="324"/>
      <c r="M483" s="327"/>
      <c r="N483" s="328"/>
      <c r="O483" s="328"/>
      <c r="P483" s="328"/>
      <c r="Q483" s="328"/>
      <c r="R483" s="328"/>
      <c r="S483" s="328"/>
      <c r="T483" s="329"/>
      <c r="AT483" s="325" t="s">
        <v>149</v>
      </c>
      <c r="AU483" s="325" t="s">
        <v>80</v>
      </c>
      <c r="AV483" s="323" t="s">
        <v>78</v>
      </c>
      <c r="AW483" s="323" t="s">
        <v>32</v>
      </c>
      <c r="AX483" s="323" t="s">
        <v>72</v>
      </c>
      <c r="AY483" s="325" t="s">
        <v>135</v>
      </c>
    </row>
    <row r="484" spans="1:65" s="330" customFormat="1" x14ac:dyDescent="0.2">
      <c r="B484" s="331"/>
      <c r="D484" s="299" t="s">
        <v>149</v>
      </c>
      <c r="E484" s="332" t="s">
        <v>1</v>
      </c>
      <c r="F484" s="333" t="s">
        <v>567</v>
      </c>
      <c r="H484" s="334">
        <v>16.739999999999998</v>
      </c>
      <c r="I484" s="142"/>
      <c r="L484" s="331"/>
      <c r="M484" s="335"/>
      <c r="N484" s="336"/>
      <c r="O484" s="336"/>
      <c r="P484" s="336"/>
      <c r="Q484" s="336"/>
      <c r="R484" s="336"/>
      <c r="S484" s="336"/>
      <c r="T484" s="337"/>
      <c r="AT484" s="332" t="s">
        <v>149</v>
      </c>
      <c r="AU484" s="332" t="s">
        <v>80</v>
      </c>
      <c r="AV484" s="330" t="s">
        <v>80</v>
      </c>
      <c r="AW484" s="330" t="s">
        <v>32</v>
      </c>
      <c r="AX484" s="330" t="s">
        <v>72</v>
      </c>
      <c r="AY484" s="332" t="s">
        <v>135</v>
      </c>
    </row>
    <row r="485" spans="1:65" s="330" customFormat="1" x14ac:dyDescent="0.2">
      <c r="B485" s="331"/>
      <c r="D485" s="299" t="s">
        <v>149</v>
      </c>
      <c r="E485" s="332" t="s">
        <v>1</v>
      </c>
      <c r="F485" s="333" t="s">
        <v>568</v>
      </c>
      <c r="H485" s="334">
        <v>10.35</v>
      </c>
      <c r="I485" s="142"/>
      <c r="L485" s="331"/>
      <c r="M485" s="335"/>
      <c r="N485" s="336"/>
      <c r="O485" s="336"/>
      <c r="P485" s="336"/>
      <c r="Q485" s="336"/>
      <c r="R485" s="336"/>
      <c r="S485" s="336"/>
      <c r="T485" s="337"/>
      <c r="AT485" s="332" t="s">
        <v>149</v>
      </c>
      <c r="AU485" s="332" t="s">
        <v>80</v>
      </c>
      <c r="AV485" s="330" t="s">
        <v>80</v>
      </c>
      <c r="AW485" s="330" t="s">
        <v>32</v>
      </c>
      <c r="AX485" s="330" t="s">
        <v>72</v>
      </c>
      <c r="AY485" s="332" t="s">
        <v>135</v>
      </c>
    </row>
    <row r="486" spans="1:65" s="330" customFormat="1" x14ac:dyDescent="0.2">
      <c r="B486" s="331"/>
      <c r="D486" s="299" t="s">
        <v>149</v>
      </c>
      <c r="E486" s="332" t="s">
        <v>1</v>
      </c>
      <c r="F486" s="333" t="s">
        <v>569</v>
      </c>
      <c r="H486" s="334">
        <v>1.76</v>
      </c>
      <c r="I486" s="142"/>
      <c r="L486" s="331"/>
      <c r="M486" s="335"/>
      <c r="N486" s="336"/>
      <c r="O486" s="336"/>
      <c r="P486" s="336"/>
      <c r="Q486" s="336"/>
      <c r="R486" s="336"/>
      <c r="S486" s="336"/>
      <c r="T486" s="337"/>
      <c r="AT486" s="332" t="s">
        <v>149</v>
      </c>
      <c r="AU486" s="332" t="s">
        <v>80</v>
      </c>
      <c r="AV486" s="330" t="s">
        <v>80</v>
      </c>
      <c r="AW486" s="330" t="s">
        <v>32</v>
      </c>
      <c r="AX486" s="330" t="s">
        <v>72</v>
      </c>
      <c r="AY486" s="332" t="s">
        <v>135</v>
      </c>
    </row>
    <row r="487" spans="1:65" s="330" customFormat="1" x14ac:dyDescent="0.2">
      <c r="B487" s="331"/>
      <c r="D487" s="299" t="s">
        <v>149</v>
      </c>
      <c r="E487" s="332" t="s">
        <v>1</v>
      </c>
      <c r="F487" s="333" t="s">
        <v>570</v>
      </c>
      <c r="H487" s="334">
        <v>1.1200000000000001</v>
      </c>
      <c r="I487" s="142"/>
      <c r="L487" s="331"/>
      <c r="M487" s="335"/>
      <c r="N487" s="336"/>
      <c r="O487" s="336"/>
      <c r="P487" s="336"/>
      <c r="Q487" s="336"/>
      <c r="R487" s="336"/>
      <c r="S487" s="336"/>
      <c r="T487" s="337"/>
      <c r="AT487" s="332" t="s">
        <v>149</v>
      </c>
      <c r="AU487" s="332" t="s">
        <v>80</v>
      </c>
      <c r="AV487" s="330" t="s">
        <v>80</v>
      </c>
      <c r="AW487" s="330" t="s">
        <v>32</v>
      </c>
      <c r="AX487" s="330" t="s">
        <v>72</v>
      </c>
      <c r="AY487" s="332" t="s">
        <v>135</v>
      </c>
    </row>
    <row r="488" spans="1:65" s="330" customFormat="1" x14ac:dyDescent="0.2">
      <c r="B488" s="331"/>
      <c r="D488" s="299" t="s">
        <v>149</v>
      </c>
      <c r="E488" s="332" t="s">
        <v>1</v>
      </c>
      <c r="F488" s="333" t="s">
        <v>571</v>
      </c>
      <c r="H488" s="334">
        <v>3.32</v>
      </c>
      <c r="I488" s="142"/>
      <c r="L488" s="331"/>
      <c r="M488" s="335"/>
      <c r="N488" s="336"/>
      <c r="O488" s="336"/>
      <c r="P488" s="336"/>
      <c r="Q488" s="336"/>
      <c r="R488" s="336"/>
      <c r="S488" s="336"/>
      <c r="T488" s="337"/>
      <c r="AT488" s="332" t="s">
        <v>149</v>
      </c>
      <c r="AU488" s="332" t="s">
        <v>80</v>
      </c>
      <c r="AV488" s="330" t="s">
        <v>80</v>
      </c>
      <c r="AW488" s="330" t="s">
        <v>32</v>
      </c>
      <c r="AX488" s="330" t="s">
        <v>72</v>
      </c>
      <c r="AY488" s="332" t="s">
        <v>135</v>
      </c>
    </row>
    <row r="489" spans="1:65" s="330" customFormat="1" x14ac:dyDescent="0.2">
      <c r="B489" s="331"/>
      <c r="D489" s="299" t="s">
        <v>149</v>
      </c>
      <c r="E489" s="332" t="s">
        <v>1</v>
      </c>
      <c r="F489" s="333" t="s">
        <v>572</v>
      </c>
      <c r="H489" s="334">
        <v>2.2400000000000002</v>
      </c>
      <c r="I489" s="142"/>
      <c r="L489" s="331"/>
      <c r="M489" s="335"/>
      <c r="N489" s="336"/>
      <c r="O489" s="336"/>
      <c r="P489" s="336"/>
      <c r="Q489" s="336"/>
      <c r="R489" s="336"/>
      <c r="S489" s="336"/>
      <c r="T489" s="337"/>
      <c r="AT489" s="332" t="s">
        <v>149</v>
      </c>
      <c r="AU489" s="332" t="s">
        <v>80</v>
      </c>
      <c r="AV489" s="330" t="s">
        <v>80</v>
      </c>
      <c r="AW489" s="330" t="s">
        <v>32</v>
      </c>
      <c r="AX489" s="330" t="s">
        <v>72</v>
      </c>
      <c r="AY489" s="332" t="s">
        <v>135</v>
      </c>
    </row>
    <row r="490" spans="1:65" s="338" customFormat="1" x14ac:dyDescent="0.2">
      <c r="B490" s="339"/>
      <c r="D490" s="299" t="s">
        <v>149</v>
      </c>
      <c r="E490" s="340" t="s">
        <v>1</v>
      </c>
      <c r="F490" s="341" t="s">
        <v>165</v>
      </c>
      <c r="H490" s="342">
        <v>104.37999999999998</v>
      </c>
      <c r="I490" s="150"/>
      <c r="L490" s="339"/>
      <c r="M490" s="343"/>
      <c r="N490" s="344"/>
      <c r="O490" s="344"/>
      <c r="P490" s="344"/>
      <c r="Q490" s="344"/>
      <c r="R490" s="344"/>
      <c r="S490" s="344"/>
      <c r="T490" s="345"/>
      <c r="AT490" s="340" t="s">
        <v>149</v>
      </c>
      <c r="AU490" s="340" t="s">
        <v>80</v>
      </c>
      <c r="AV490" s="338" t="s">
        <v>141</v>
      </c>
      <c r="AW490" s="338" t="s">
        <v>32</v>
      </c>
      <c r="AX490" s="338" t="s">
        <v>78</v>
      </c>
      <c r="AY490" s="340" t="s">
        <v>135</v>
      </c>
    </row>
    <row r="491" spans="1:65" s="205" customFormat="1" ht="24" customHeight="1" x14ac:dyDescent="0.2">
      <c r="A491" s="201"/>
      <c r="B491" s="202"/>
      <c r="C491" s="286" t="s">
        <v>573</v>
      </c>
      <c r="D491" s="286" t="s">
        <v>137</v>
      </c>
      <c r="E491" s="287" t="s">
        <v>574</v>
      </c>
      <c r="F491" s="288" t="s">
        <v>575</v>
      </c>
      <c r="G491" s="289" t="s">
        <v>140</v>
      </c>
      <c r="H491" s="290">
        <v>104.38</v>
      </c>
      <c r="I491" s="119"/>
      <c r="J491" s="291">
        <f>ROUND(I491*H491,2)</f>
        <v>0</v>
      </c>
      <c r="K491" s="288" t="s">
        <v>155</v>
      </c>
      <c r="L491" s="202"/>
      <c r="M491" s="292" t="s">
        <v>1</v>
      </c>
      <c r="N491" s="293" t="s">
        <v>40</v>
      </c>
      <c r="O491" s="294"/>
      <c r="P491" s="295">
        <f>O491*H491</f>
        <v>0</v>
      </c>
      <c r="Q491" s="295">
        <v>0</v>
      </c>
      <c r="R491" s="295">
        <f>Q491*H491</f>
        <v>0</v>
      </c>
      <c r="S491" s="295">
        <v>0</v>
      </c>
      <c r="T491" s="296">
        <f>S491*H491</f>
        <v>0</v>
      </c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R491" s="297" t="s">
        <v>141</v>
      </c>
      <c r="AT491" s="297" t="s">
        <v>137</v>
      </c>
      <c r="AU491" s="297" t="s">
        <v>80</v>
      </c>
      <c r="AY491" s="192" t="s">
        <v>135</v>
      </c>
      <c r="BE491" s="298">
        <f>IF(N491="základní",J491,0)</f>
        <v>0</v>
      </c>
      <c r="BF491" s="298">
        <f>IF(N491="snížená",J491,0)</f>
        <v>0</v>
      </c>
      <c r="BG491" s="298">
        <f>IF(N491="zákl. přenesená",J491,0)</f>
        <v>0</v>
      </c>
      <c r="BH491" s="298">
        <f>IF(N491="sníž. přenesená",J491,0)</f>
        <v>0</v>
      </c>
      <c r="BI491" s="298">
        <f>IF(N491="nulová",J491,0)</f>
        <v>0</v>
      </c>
      <c r="BJ491" s="192" t="s">
        <v>78</v>
      </c>
      <c r="BK491" s="298">
        <f>ROUND(I491*H491,2)</f>
        <v>0</v>
      </c>
      <c r="BL491" s="192" t="s">
        <v>141</v>
      </c>
      <c r="BM491" s="297" t="s">
        <v>576</v>
      </c>
    </row>
    <row r="492" spans="1:65" s="205" customFormat="1" ht="29.25" x14ac:dyDescent="0.2">
      <c r="A492" s="201"/>
      <c r="B492" s="202"/>
      <c r="C492" s="201"/>
      <c r="D492" s="299" t="s">
        <v>143</v>
      </c>
      <c r="E492" s="201"/>
      <c r="F492" s="300" t="s">
        <v>577</v>
      </c>
      <c r="G492" s="201"/>
      <c r="H492" s="201"/>
      <c r="I492" s="49"/>
      <c r="J492" s="201"/>
      <c r="K492" s="201"/>
      <c r="L492" s="202"/>
      <c r="M492" s="301"/>
      <c r="N492" s="302"/>
      <c r="O492" s="294"/>
      <c r="P492" s="294"/>
      <c r="Q492" s="294"/>
      <c r="R492" s="294"/>
      <c r="S492" s="294"/>
      <c r="T492" s="303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T492" s="192" t="s">
        <v>143</v>
      </c>
      <c r="AU492" s="192" t="s">
        <v>80</v>
      </c>
    </row>
    <row r="493" spans="1:65" s="205" customFormat="1" ht="24" customHeight="1" x14ac:dyDescent="0.2">
      <c r="A493" s="201"/>
      <c r="B493" s="202"/>
      <c r="C493" s="286" t="s">
        <v>578</v>
      </c>
      <c r="D493" s="286" t="s">
        <v>137</v>
      </c>
      <c r="E493" s="287" t="s">
        <v>579</v>
      </c>
      <c r="F493" s="288" t="s">
        <v>580</v>
      </c>
      <c r="G493" s="289" t="s">
        <v>140</v>
      </c>
      <c r="H493" s="290">
        <v>5.28</v>
      </c>
      <c r="I493" s="119"/>
      <c r="J493" s="291">
        <f>ROUND(I493*H493,2)</f>
        <v>0</v>
      </c>
      <c r="K493" s="288" t="s">
        <v>155</v>
      </c>
      <c r="L493" s="202"/>
      <c r="M493" s="292" t="s">
        <v>1</v>
      </c>
      <c r="N493" s="293" t="s">
        <v>40</v>
      </c>
      <c r="O493" s="294"/>
      <c r="P493" s="295">
        <f>O493*H493</f>
        <v>0</v>
      </c>
      <c r="Q493" s="295">
        <v>8.8000000000000003E-4</v>
      </c>
      <c r="R493" s="295">
        <f>Q493*H493</f>
        <v>4.6464000000000002E-3</v>
      </c>
      <c r="S493" s="295">
        <v>0</v>
      </c>
      <c r="T493" s="296">
        <f>S493*H493</f>
        <v>0</v>
      </c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R493" s="297" t="s">
        <v>141</v>
      </c>
      <c r="AT493" s="297" t="s">
        <v>137</v>
      </c>
      <c r="AU493" s="297" t="s">
        <v>80</v>
      </c>
      <c r="AY493" s="192" t="s">
        <v>135</v>
      </c>
      <c r="BE493" s="298">
        <f>IF(N493="základní",J493,0)</f>
        <v>0</v>
      </c>
      <c r="BF493" s="298">
        <f>IF(N493="snížená",J493,0)</f>
        <v>0</v>
      </c>
      <c r="BG493" s="298">
        <f>IF(N493="zákl. přenesená",J493,0)</f>
        <v>0</v>
      </c>
      <c r="BH493" s="298">
        <f>IF(N493="sníž. přenesená",J493,0)</f>
        <v>0</v>
      </c>
      <c r="BI493" s="298">
        <f>IF(N493="nulová",J493,0)</f>
        <v>0</v>
      </c>
      <c r="BJ493" s="192" t="s">
        <v>78</v>
      </c>
      <c r="BK493" s="298">
        <f>ROUND(I493*H493,2)</f>
        <v>0</v>
      </c>
      <c r="BL493" s="192" t="s">
        <v>141</v>
      </c>
      <c r="BM493" s="297" t="s">
        <v>581</v>
      </c>
    </row>
    <row r="494" spans="1:65" s="205" customFormat="1" ht="19.5" x14ac:dyDescent="0.2">
      <c r="A494" s="201"/>
      <c r="B494" s="202"/>
      <c r="C494" s="201"/>
      <c r="D494" s="299" t="s">
        <v>143</v>
      </c>
      <c r="E494" s="201"/>
      <c r="F494" s="300" t="s">
        <v>582</v>
      </c>
      <c r="G494" s="201"/>
      <c r="H494" s="201"/>
      <c r="I494" s="49"/>
      <c r="J494" s="201"/>
      <c r="K494" s="201"/>
      <c r="L494" s="202"/>
      <c r="M494" s="301"/>
      <c r="N494" s="302"/>
      <c r="O494" s="294"/>
      <c r="P494" s="294"/>
      <c r="Q494" s="294"/>
      <c r="R494" s="294"/>
      <c r="S494" s="294"/>
      <c r="T494" s="303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T494" s="192" t="s">
        <v>143</v>
      </c>
      <c r="AU494" s="192" t="s">
        <v>80</v>
      </c>
    </row>
    <row r="495" spans="1:65" s="205" customFormat="1" ht="19.5" x14ac:dyDescent="0.2">
      <c r="A495" s="201"/>
      <c r="B495" s="202"/>
      <c r="C495" s="201"/>
      <c r="D495" s="299" t="s">
        <v>171</v>
      </c>
      <c r="E495" s="201"/>
      <c r="F495" s="322" t="s">
        <v>172</v>
      </c>
      <c r="G495" s="201"/>
      <c r="H495" s="201"/>
      <c r="I495" s="49"/>
      <c r="J495" s="201"/>
      <c r="K495" s="201"/>
      <c r="L495" s="202"/>
      <c r="M495" s="301"/>
      <c r="N495" s="302"/>
      <c r="O495" s="294"/>
      <c r="P495" s="294"/>
      <c r="Q495" s="294"/>
      <c r="R495" s="294"/>
      <c r="S495" s="294"/>
      <c r="T495" s="303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T495" s="192" t="s">
        <v>171</v>
      </c>
      <c r="AU495" s="192" t="s">
        <v>80</v>
      </c>
    </row>
    <row r="496" spans="1:65" s="323" customFormat="1" x14ac:dyDescent="0.2">
      <c r="B496" s="324"/>
      <c r="D496" s="299" t="s">
        <v>149</v>
      </c>
      <c r="E496" s="325" t="s">
        <v>1</v>
      </c>
      <c r="F496" s="326" t="s">
        <v>292</v>
      </c>
      <c r="H496" s="325" t="s">
        <v>1</v>
      </c>
      <c r="I496" s="134"/>
      <c r="L496" s="324"/>
      <c r="M496" s="327"/>
      <c r="N496" s="328"/>
      <c r="O496" s="328"/>
      <c r="P496" s="328"/>
      <c r="Q496" s="328"/>
      <c r="R496" s="328"/>
      <c r="S496" s="328"/>
      <c r="T496" s="329"/>
      <c r="AT496" s="325" t="s">
        <v>149</v>
      </c>
      <c r="AU496" s="325" t="s">
        <v>80</v>
      </c>
      <c r="AV496" s="323" t="s">
        <v>78</v>
      </c>
      <c r="AW496" s="323" t="s">
        <v>32</v>
      </c>
      <c r="AX496" s="323" t="s">
        <v>72</v>
      </c>
      <c r="AY496" s="325" t="s">
        <v>135</v>
      </c>
    </row>
    <row r="497" spans="1:65" s="330" customFormat="1" x14ac:dyDescent="0.2">
      <c r="B497" s="331"/>
      <c r="D497" s="299" t="s">
        <v>149</v>
      </c>
      <c r="E497" s="332" t="s">
        <v>1</v>
      </c>
      <c r="F497" s="333" t="s">
        <v>583</v>
      </c>
      <c r="H497" s="334">
        <v>5.28</v>
      </c>
      <c r="I497" s="142"/>
      <c r="L497" s="331"/>
      <c r="M497" s="335"/>
      <c r="N497" s="336"/>
      <c r="O497" s="336"/>
      <c r="P497" s="336"/>
      <c r="Q497" s="336"/>
      <c r="R497" s="336"/>
      <c r="S497" s="336"/>
      <c r="T497" s="337"/>
      <c r="AT497" s="332" t="s">
        <v>149</v>
      </c>
      <c r="AU497" s="332" t="s">
        <v>80</v>
      </c>
      <c r="AV497" s="330" t="s">
        <v>80</v>
      </c>
      <c r="AW497" s="330" t="s">
        <v>32</v>
      </c>
      <c r="AX497" s="330" t="s">
        <v>78</v>
      </c>
      <c r="AY497" s="332" t="s">
        <v>135</v>
      </c>
    </row>
    <row r="498" spans="1:65" s="205" customFormat="1" ht="24" customHeight="1" x14ac:dyDescent="0.2">
      <c r="A498" s="201"/>
      <c r="B498" s="202"/>
      <c r="C498" s="286" t="s">
        <v>584</v>
      </c>
      <c r="D498" s="286" t="s">
        <v>137</v>
      </c>
      <c r="E498" s="287" t="s">
        <v>585</v>
      </c>
      <c r="F498" s="288" t="s">
        <v>586</v>
      </c>
      <c r="G498" s="289" t="s">
        <v>140</v>
      </c>
      <c r="H498" s="290">
        <v>5.28</v>
      </c>
      <c r="I498" s="119"/>
      <c r="J498" s="291">
        <f>ROUND(I498*H498,2)</f>
        <v>0</v>
      </c>
      <c r="K498" s="288" t="s">
        <v>155</v>
      </c>
      <c r="L498" s="202"/>
      <c r="M498" s="292" t="s">
        <v>1</v>
      </c>
      <c r="N498" s="293" t="s">
        <v>40</v>
      </c>
      <c r="O498" s="294"/>
      <c r="P498" s="295">
        <f>O498*H498</f>
        <v>0</v>
      </c>
      <c r="Q498" s="295">
        <v>0</v>
      </c>
      <c r="R498" s="295">
        <f>Q498*H498</f>
        <v>0</v>
      </c>
      <c r="S498" s="295">
        <v>0</v>
      </c>
      <c r="T498" s="296">
        <f>S498*H498</f>
        <v>0</v>
      </c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R498" s="297" t="s">
        <v>141</v>
      </c>
      <c r="AT498" s="297" t="s">
        <v>137</v>
      </c>
      <c r="AU498" s="297" t="s">
        <v>80</v>
      </c>
      <c r="AY498" s="192" t="s">
        <v>135</v>
      </c>
      <c r="BE498" s="298">
        <f>IF(N498="základní",J498,0)</f>
        <v>0</v>
      </c>
      <c r="BF498" s="298">
        <f>IF(N498="snížená",J498,0)</f>
        <v>0</v>
      </c>
      <c r="BG498" s="298">
        <f>IF(N498="zákl. přenesená",J498,0)</f>
        <v>0</v>
      </c>
      <c r="BH498" s="298">
        <f>IF(N498="sníž. přenesená",J498,0)</f>
        <v>0</v>
      </c>
      <c r="BI498" s="298">
        <f>IF(N498="nulová",J498,0)</f>
        <v>0</v>
      </c>
      <c r="BJ498" s="192" t="s">
        <v>78</v>
      </c>
      <c r="BK498" s="298">
        <f>ROUND(I498*H498,2)</f>
        <v>0</v>
      </c>
      <c r="BL498" s="192" t="s">
        <v>141</v>
      </c>
      <c r="BM498" s="297" t="s">
        <v>587</v>
      </c>
    </row>
    <row r="499" spans="1:65" s="205" customFormat="1" ht="19.5" x14ac:dyDescent="0.2">
      <c r="A499" s="201"/>
      <c r="B499" s="202"/>
      <c r="C499" s="201"/>
      <c r="D499" s="299" t="s">
        <v>143</v>
      </c>
      <c r="E499" s="201"/>
      <c r="F499" s="300" t="s">
        <v>588</v>
      </c>
      <c r="G499" s="201"/>
      <c r="H499" s="201"/>
      <c r="I499" s="49"/>
      <c r="J499" s="201"/>
      <c r="K499" s="201"/>
      <c r="L499" s="202"/>
      <c r="M499" s="301"/>
      <c r="N499" s="302"/>
      <c r="O499" s="294"/>
      <c r="P499" s="294"/>
      <c r="Q499" s="294"/>
      <c r="R499" s="294"/>
      <c r="S499" s="294"/>
      <c r="T499" s="303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T499" s="192" t="s">
        <v>143</v>
      </c>
      <c r="AU499" s="192" t="s">
        <v>80</v>
      </c>
    </row>
    <row r="500" spans="1:65" s="205" customFormat="1" ht="24" customHeight="1" x14ac:dyDescent="0.2">
      <c r="A500" s="201"/>
      <c r="B500" s="202"/>
      <c r="C500" s="286" t="s">
        <v>589</v>
      </c>
      <c r="D500" s="286" t="s">
        <v>137</v>
      </c>
      <c r="E500" s="287" t="s">
        <v>590</v>
      </c>
      <c r="F500" s="288" t="s">
        <v>591</v>
      </c>
      <c r="G500" s="289" t="s">
        <v>453</v>
      </c>
      <c r="H500" s="290">
        <v>0.53400000000000003</v>
      </c>
      <c r="I500" s="119"/>
      <c r="J500" s="291">
        <f>ROUND(I500*H500,2)</f>
        <v>0</v>
      </c>
      <c r="K500" s="288" t="s">
        <v>155</v>
      </c>
      <c r="L500" s="202"/>
      <c r="M500" s="292" t="s">
        <v>1</v>
      </c>
      <c r="N500" s="293" t="s">
        <v>40</v>
      </c>
      <c r="O500" s="294"/>
      <c r="P500" s="295">
        <f>O500*H500</f>
        <v>0</v>
      </c>
      <c r="Q500" s="295">
        <v>1.06277</v>
      </c>
      <c r="R500" s="295">
        <f>Q500*H500</f>
        <v>0.56751918000000001</v>
      </c>
      <c r="S500" s="295">
        <v>0</v>
      </c>
      <c r="T500" s="296">
        <f>S500*H500</f>
        <v>0</v>
      </c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R500" s="297" t="s">
        <v>141</v>
      </c>
      <c r="AT500" s="297" t="s">
        <v>137</v>
      </c>
      <c r="AU500" s="297" t="s">
        <v>80</v>
      </c>
      <c r="AY500" s="192" t="s">
        <v>135</v>
      </c>
      <c r="BE500" s="298">
        <f>IF(N500="základní",J500,0)</f>
        <v>0</v>
      </c>
      <c r="BF500" s="298">
        <f>IF(N500="snížená",J500,0)</f>
        <v>0</v>
      </c>
      <c r="BG500" s="298">
        <f>IF(N500="zákl. přenesená",J500,0)</f>
        <v>0</v>
      </c>
      <c r="BH500" s="298">
        <f>IF(N500="sníž. přenesená",J500,0)</f>
        <v>0</v>
      </c>
      <c r="BI500" s="298">
        <f>IF(N500="nulová",J500,0)</f>
        <v>0</v>
      </c>
      <c r="BJ500" s="192" t="s">
        <v>78</v>
      </c>
      <c r="BK500" s="298">
        <f>ROUND(I500*H500,2)</f>
        <v>0</v>
      </c>
      <c r="BL500" s="192" t="s">
        <v>141</v>
      </c>
      <c r="BM500" s="297" t="s">
        <v>592</v>
      </c>
    </row>
    <row r="501" spans="1:65" s="205" customFormat="1" ht="19.5" x14ac:dyDescent="0.2">
      <c r="A501" s="201"/>
      <c r="B501" s="202"/>
      <c r="C501" s="201"/>
      <c r="D501" s="299" t="s">
        <v>143</v>
      </c>
      <c r="E501" s="201"/>
      <c r="F501" s="300" t="s">
        <v>593</v>
      </c>
      <c r="G501" s="201"/>
      <c r="H501" s="201"/>
      <c r="I501" s="49"/>
      <c r="J501" s="201"/>
      <c r="K501" s="201"/>
      <c r="L501" s="202"/>
      <c r="M501" s="301"/>
      <c r="N501" s="302"/>
      <c r="O501" s="294"/>
      <c r="P501" s="294"/>
      <c r="Q501" s="294"/>
      <c r="R501" s="294"/>
      <c r="S501" s="294"/>
      <c r="T501" s="303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T501" s="192" t="s">
        <v>143</v>
      </c>
      <c r="AU501" s="192" t="s">
        <v>80</v>
      </c>
    </row>
    <row r="502" spans="1:65" s="205" customFormat="1" ht="19.5" x14ac:dyDescent="0.2">
      <c r="A502" s="201"/>
      <c r="B502" s="202"/>
      <c r="C502" s="201"/>
      <c r="D502" s="299" t="s">
        <v>171</v>
      </c>
      <c r="E502" s="201"/>
      <c r="F502" s="322" t="s">
        <v>172</v>
      </c>
      <c r="G502" s="201"/>
      <c r="H502" s="201"/>
      <c r="I502" s="49"/>
      <c r="J502" s="201"/>
      <c r="K502" s="201"/>
      <c r="L502" s="202"/>
      <c r="M502" s="301"/>
      <c r="N502" s="302"/>
      <c r="O502" s="294"/>
      <c r="P502" s="294"/>
      <c r="Q502" s="294"/>
      <c r="R502" s="294"/>
      <c r="S502" s="294"/>
      <c r="T502" s="303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T502" s="192" t="s">
        <v>171</v>
      </c>
      <c r="AU502" s="192" t="s">
        <v>80</v>
      </c>
    </row>
    <row r="503" spans="1:65" s="323" customFormat="1" x14ac:dyDescent="0.2">
      <c r="B503" s="324"/>
      <c r="D503" s="299" t="s">
        <v>149</v>
      </c>
      <c r="E503" s="325" t="s">
        <v>1</v>
      </c>
      <c r="F503" s="326" t="s">
        <v>546</v>
      </c>
      <c r="H503" s="325" t="s">
        <v>1</v>
      </c>
      <c r="I503" s="134"/>
      <c r="L503" s="324"/>
      <c r="M503" s="327"/>
      <c r="N503" s="328"/>
      <c r="O503" s="328"/>
      <c r="P503" s="328"/>
      <c r="Q503" s="328"/>
      <c r="R503" s="328"/>
      <c r="S503" s="328"/>
      <c r="T503" s="329"/>
      <c r="AT503" s="325" t="s">
        <v>149</v>
      </c>
      <c r="AU503" s="325" t="s">
        <v>80</v>
      </c>
      <c r="AV503" s="323" t="s">
        <v>78</v>
      </c>
      <c r="AW503" s="323" t="s">
        <v>32</v>
      </c>
      <c r="AX503" s="323" t="s">
        <v>72</v>
      </c>
      <c r="AY503" s="325" t="s">
        <v>135</v>
      </c>
    </row>
    <row r="504" spans="1:65" s="330" customFormat="1" x14ac:dyDescent="0.2">
      <c r="B504" s="331"/>
      <c r="D504" s="299" t="s">
        <v>149</v>
      </c>
      <c r="E504" s="332" t="s">
        <v>1</v>
      </c>
      <c r="F504" s="333" t="s">
        <v>594</v>
      </c>
      <c r="H504" s="334">
        <v>0.28399999999999997</v>
      </c>
      <c r="I504" s="142"/>
      <c r="L504" s="331"/>
      <c r="M504" s="335"/>
      <c r="N504" s="336"/>
      <c r="O504" s="336"/>
      <c r="P504" s="336"/>
      <c r="Q504" s="336"/>
      <c r="R504" s="336"/>
      <c r="S504" s="336"/>
      <c r="T504" s="337"/>
      <c r="AT504" s="332" t="s">
        <v>149</v>
      </c>
      <c r="AU504" s="332" t="s">
        <v>80</v>
      </c>
      <c r="AV504" s="330" t="s">
        <v>80</v>
      </c>
      <c r="AW504" s="330" t="s">
        <v>32</v>
      </c>
      <c r="AX504" s="330" t="s">
        <v>72</v>
      </c>
      <c r="AY504" s="332" t="s">
        <v>135</v>
      </c>
    </row>
    <row r="505" spans="1:65" s="330" customFormat="1" x14ac:dyDescent="0.2">
      <c r="B505" s="331"/>
      <c r="D505" s="299" t="s">
        <v>149</v>
      </c>
      <c r="E505" s="332" t="s">
        <v>1</v>
      </c>
      <c r="F505" s="333" t="s">
        <v>595</v>
      </c>
      <c r="H505" s="334">
        <v>9.4E-2</v>
      </c>
      <c r="I505" s="142"/>
      <c r="L505" s="331"/>
      <c r="M505" s="335"/>
      <c r="N505" s="336"/>
      <c r="O505" s="336"/>
      <c r="P505" s="336"/>
      <c r="Q505" s="336"/>
      <c r="R505" s="336"/>
      <c r="S505" s="336"/>
      <c r="T505" s="337"/>
      <c r="AT505" s="332" t="s">
        <v>149</v>
      </c>
      <c r="AU505" s="332" t="s">
        <v>80</v>
      </c>
      <c r="AV505" s="330" t="s">
        <v>80</v>
      </c>
      <c r="AW505" s="330" t="s">
        <v>32</v>
      </c>
      <c r="AX505" s="330" t="s">
        <v>72</v>
      </c>
      <c r="AY505" s="332" t="s">
        <v>135</v>
      </c>
    </row>
    <row r="506" spans="1:65" s="323" customFormat="1" x14ac:dyDescent="0.2">
      <c r="B506" s="324"/>
      <c r="D506" s="299" t="s">
        <v>149</v>
      </c>
      <c r="E506" s="325" t="s">
        <v>1</v>
      </c>
      <c r="F506" s="326" t="s">
        <v>552</v>
      </c>
      <c r="H506" s="325" t="s">
        <v>1</v>
      </c>
      <c r="I506" s="134"/>
      <c r="L506" s="324"/>
      <c r="M506" s="327"/>
      <c r="N506" s="328"/>
      <c r="O506" s="328"/>
      <c r="P506" s="328"/>
      <c r="Q506" s="328"/>
      <c r="R506" s="328"/>
      <c r="S506" s="328"/>
      <c r="T506" s="329"/>
      <c r="AT506" s="325" t="s">
        <v>149</v>
      </c>
      <c r="AU506" s="325" t="s">
        <v>80</v>
      </c>
      <c r="AV506" s="323" t="s">
        <v>78</v>
      </c>
      <c r="AW506" s="323" t="s">
        <v>32</v>
      </c>
      <c r="AX506" s="323" t="s">
        <v>72</v>
      </c>
      <c r="AY506" s="325" t="s">
        <v>135</v>
      </c>
    </row>
    <row r="507" spans="1:65" s="330" customFormat="1" x14ac:dyDescent="0.2">
      <c r="B507" s="331"/>
      <c r="D507" s="299" t="s">
        <v>149</v>
      </c>
      <c r="E507" s="332" t="s">
        <v>1</v>
      </c>
      <c r="F507" s="333" t="s">
        <v>596</v>
      </c>
      <c r="H507" s="334">
        <v>0.125</v>
      </c>
      <c r="I507" s="142"/>
      <c r="L507" s="331"/>
      <c r="M507" s="335"/>
      <c r="N507" s="336"/>
      <c r="O507" s="336"/>
      <c r="P507" s="336"/>
      <c r="Q507" s="336"/>
      <c r="R507" s="336"/>
      <c r="S507" s="336"/>
      <c r="T507" s="337"/>
      <c r="AT507" s="332" t="s">
        <v>149</v>
      </c>
      <c r="AU507" s="332" t="s">
        <v>80</v>
      </c>
      <c r="AV507" s="330" t="s">
        <v>80</v>
      </c>
      <c r="AW507" s="330" t="s">
        <v>32</v>
      </c>
      <c r="AX507" s="330" t="s">
        <v>72</v>
      </c>
      <c r="AY507" s="332" t="s">
        <v>135</v>
      </c>
    </row>
    <row r="508" spans="1:65" s="330" customFormat="1" x14ac:dyDescent="0.2">
      <c r="B508" s="331"/>
      <c r="D508" s="299" t="s">
        <v>149</v>
      </c>
      <c r="E508" s="332" t="s">
        <v>1</v>
      </c>
      <c r="F508" s="333" t="s">
        <v>597</v>
      </c>
      <c r="H508" s="334">
        <v>3.1E-2</v>
      </c>
      <c r="I508" s="142"/>
      <c r="L508" s="331"/>
      <c r="M508" s="335"/>
      <c r="N508" s="336"/>
      <c r="O508" s="336"/>
      <c r="P508" s="336"/>
      <c r="Q508" s="336"/>
      <c r="R508" s="336"/>
      <c r="S508" s="336"/>
      <c r="T508" s="337"/>
      <c r="AT508" s="332" t="s">
        <v>149</v>
      </c>
      <c r="AU508" s="332" t="s">
        <v>80</v>
      </c>
      <c r="AV508" s="330" t="s">
        <v>80</v>
      </c>
      <c r="AW508" s="330" t="s">
        <v>32</v>
      </c>
      <c r="AX508" s="330" t="s">
        <v>72</v>
      </c>
      <c r="AY508" s="332" t="s">
        <v>135</v>
      </c>
    </row>
    <row r="509" spans="1:65" s="338" customFormat="1" x14ac:dyDescent="0.2">
      <c r="B509" s="339"/>
      <c r="D509" s="299" t="s">
        <v>149</v>
      </c>
      <c r="E509" s="340" t="s">
        <v>1</v>
      </c>
      <c r="F509" s="341" t="s">
        <v>165</v>
      </c>
      <c r="H509" s="342">
        <v>0.53400000000000003</v>
      </c>
      <c r="I509" s="150"/>
      <c r="L509" s="339"/>
      <c r="M509" s="343"/>
      <c r="N509" s="344"/>
      <c r="O509" s="344"/>
      <c r="P509" s="344"/>
      <c r="Q509" s="344"/>
      <c r="R509" s="344"/>
      <c r="S509" s="344"/>
      <c r="T509" s="345"/>
      <c r="AT509" s="340" t="s">
        <v>149</v>
      </c>
      <c r="AU509" s="340" t="s">
        <v>80</v>
      </c>
      <c r="AV509" s="338" t="s">
        <v>141</v>
      </c>
      <c r="AW509" s="338" t="s">
        <v>32</v>
      </c>
      <c r="AX509" s="338" t="s">
        <v>78</v>
      </c>
      <c r="AY509" s="340" t="s">
        <v>135</v>
      </c>
    </row>
    <row r="510" spans="1:65" s="273" customFormat="1" ht="22.9" customHeight="1" x14ac:dyDescent="0.2">
      <c r="B510" s="274"/>
      <c r="D510" s="275" t="s">
        <v>71</v>
      </c>
      <c r="E510" s="284" t="s">
        <v>141</v>
      </c>
      <c r="F510" s="284" t="s">
        <v>598</v>
      </c>
      <c r="I510" s="103"/>
      <c r="J510" s="285">
        <f>BK510</f>
        <v>0</v>
      </c>
      <c r="L510" s="274"/>
      <c r="M510" s="278"/>
      <c r="N510" s="279"/>
      <c r="O510" s="279"/>
      <c r="P510" s="280">
        <f>SUM(P511:P561)</f>
        <v>0</v>
      </c>
      <c r="Q510" s="279"/>
      <c r="R510" s="280">
        <f>SUM(R511:R561)</f>
        <v>0.17280000000000001</v>
      </c>
      <c r="S510" s="279"/>
      <c r="T510" s="281">
        <f>SUM(T511:T561)</f>
        <v>0</v>
      </c>
      <c r="AR510" s="275" t="s">
        <v>78</v>
      </c>
      <c r="AT510" s="282" t="s">
        <v>71</v>
      </c>
      <c r="AU510" s="282" t="s">
        <v>78</v>
      </c>
      <c r="AY510" s="275" t="s">
        <v>135</v>
      </c>
      <c r="BK510" s="283">
        <f>SUM(BK511:BK561)</f>
        <v>0</v>
      </c>
    </row>
    <row r="511" spans="1:65" s="205" customFormat="1" ht="24" customHeight="1" x14ac:dyDescent="0.2">
      <c r="A511" s="201"/>
      <c r="B511" s="202"/>
      <c r="C511" s="286" t="s">
        <v>599</v>
      </c>
      <c r="D511" s="286" t="s">
        <v>137</v>
      </c>
      <c r="E511" s="287" t="s">
        <v>600</v>
      </c>
      <c r="F511" s="288" t="s">
        <v>601</v>
      </c>
      <c r="G511" s="289" t="s">
        <v>275</v>
      </c>
      <c r="H511" s="290">
        <v>377.63499999999999</v>
      </c>
      <c r="I511" s="119"/>
      <c r="J511" s="291">
        <f>ROUND(I511*H511,2)</f>
        <v>0</v>
      </c>
      <c r="K511" s="288" t="s">
        <v>155</v>
      </c>
      <c r="L511" s="202"/>
      <c r="M511" s="292" t="s">
        <v>1</v>
      </c>
      <c r="N511" s="293" t="s">
        <v>40</v>
      </c>
      <c r="O511" s="294"/>
      <c r="P511" s="295">
        <f>O511*H511</f>
        <v>0</v>
      </c>
      <c r="Q511" s="295">
        <v>0</v>
      </c>
      <c r="R511" s="295">
        <f>Q511*H511</f>
        <v>0</v>
      </c>
      <c r="S511" s="295">
        <v>0</v>
      </c>
      <c r="T511" s="296">
        <f>S511*H511</f>
        <v>0</v>
      </c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R511" s="297" t="s">
        <v>141</v>
      </c>
      <c r="AT511" s="297" t="s">
        <v>137</v>
      </c>
      <c r="AU511" s="297" t="s">
        <v>80</v>
      </c>
      <c r="AY511" s="192" t="s">
        <v>135</v>
      </c>
      <c r="BE511" s="298">
        <f>IF(N511="základní",J511,0)</f>
        <v>0</v>
      </c>
      <c r="BF511" s="298">
        <f>IF(N511="snížená",J511,0)</f>
        <v>0</v>
      </c>
      <c r="BG511" s="298">
        <f>IF(N511="zákl. přenesená",J511,0)</f>
        <v>0</v>
      </c>
      <c r="BH511" s="298">
        <f>IF(N511="sníž. přenesená",J511,0)</f>
        <v>0</v>
      </c>
      <c r="BI511" s="298">
        <f>IF(N511="nulová",J511,0)</f>
        <v>0</v>
      </c>
      <c r="BJ511" s="192" t="s">
        <v>78</v>
      </c>
      <c r="BK511" s="298">
        <f>ROUND(I511*H511,2)</f>
        <v>0</v>
      </c>
      <c r="BL511" s="192" t="s">
        <v>141</v>
      </c>
      <c r="BM511" s="297" t="s">
        <v>602</v>
      </c>
    </row>
    <row r="512" spans="1:65" s="205" customFormat="1" ht="19.5" x14ac:dyDescent="0.2">
      <c r="A512" s="201"/>
      <c r="B512" s="202"/>
      <c r="C512" s="201"/>
      <c r="D512" s="299" t="s">
        <v>143</v>
      </c>
      <c r="E512" s="201"/>
      <c r="F512" s="300" t="s">
        <v>603</v>
      </c>
      <c r="G512" s="201"/>
      <c r="H512" s="201"/>
      <c r="I512" s="49"/>
      <c r="J512" s="201"/>
      <c r="K512" s="201"/>
      <c r="L512" s="202"/>
      <c r="M512" s="301"/>
      <c r="N512" s="302"/>
      <c r="O512" s="294"/>
      <c r="P512" s="294"/>
      <c r="Q512" s="294"/>
      <c r="R512" s="294"/>
      <c r="S512" s="294"/>
      <c r="T512" s="303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T512" s="192" t="s">
        <v>143</v>
      </c>
      <c r="AU512" s="192" t="s">
        <v>80</v>
      </c>
    </row>
    <row r="513" spans="1:51" s="205" customFormat="1" ht="19.5" x14ac:dyDescent="0.2">
      <c r="A513" s="201"/>
      <c r="B513" s="202"/>
      <c r="C513" s="201"/>
      <c r="D513" s="299" t="s">
        <v>171</v>
      </c>
      <c r="E513" s="201"/>
      <c r="F513" s="322" t="s">
        <v>172</v>
      </c>
      <c r="G513" s="201"/>
      <c r="H513" s="201"/>
      <c r="I513" s="49"/>
      <c r="J513" s="201"/>
      <c r="K513" s="201"/>
      <c r="L513" s="202"/>
      <c r="M513" s="301"/>
      <c r="N513" s="302"/>
      <c r="O513" s="294"/>
      <c r="P513" s="294"/>
      <c r="Q513" s="294"/>
      <c r="R513" s="294"/>
      <c r="S513" s="294"/>
      <c r="T513" s="303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T513" s="192" t="s">
        <v>171</v>
      </c>
      <c r="AU513" s="192" t="s">
        <v>80</v>
      </c>
    </row>
    <row r="514" spans="1:51" s="323" customFormat="1" x14ac:dyDescent="0.2">
      <c r="B514" s="324"/>
      <c r="D514" s="299" t="s">
        <v>149</v>
      </c>
      <c r="E514" s="325" t="s">
        <v>1</v>
      </c>
      <c r="F514" s="326" t="s">
        <v>367</v>
      </c>
      <c r="H514" s="325" t="s">
        <v>1</v>
      </c>
      <c r="I514" s="134"/>
      <c r="L514" s="324"/>
      <c r="M514" s="327"/>
      <c r="N514" s="328"/>
      <c r="O514" s="328"/>
      <c r="P514" s="328"/>
      <c r="Q514" s="328"/>
      <c r="R514" s="328"/>
      <c r="S514" s="328"/>
      <c r="T514" s="329"/>
      <c r="AT514" s="325" t="s">
        <v>149</v>
      </c>
      <c r="AU514" s="325" t="s">
        <v>80</v>
      </c>
      <c r="AV514" s="323" t="s">
        <v>78</v>
      </c>
      <c r="AW514" s="323" t="s">
        <v>32</v>
      </c>
      <c r="AX514" s="323" t="s">
        <v>72</v>
      </c>
      <c r="AY514" s="325" t="s">
        <v>135</v>
      </c>
    </row>
    <row r="515" spans="1:51" s="330" customFormat="1" x14ac:dyDescent="0.2">
      <c r="B515" s="331"/>
      <c r="D515" s="299" t="s">
        <v>149</v>
      </c>
      <c r="E515" s="332" t="s">
        <v>1</v>
      </c>
      <c r="F515" s="333" t="s">
        <v>604</v>
      </c>
      <c r="H515" s="334">
        <v>46.274999999999999</v>
      </c>
      <c r="I515" s="142"/>
      <c r="L515" s="331"/>
      <c r="M515" s="335"/>
      <c r="N515" s="336"/>
      <c r="O515" s="336"/>
      <c r="P515" s="336"/>
      <c r="Q515" s="336"/>
      <c r="R515" s="336"/>
      <c r="S515" s="336"/>
      <c r="T515" s="337"/>
      <c r="AT515" s="332" t="s">
        <v>149</v>
      </c>
      <c r="AU515" s="332" t="s">
        <v>80</v>
      </c>
      <c r="AV515" s="330" t="s">
        <v>80</v>
      </c>
      <c r="AW515" s="330" t="s">
        <v>32</v>
      </c>
      <c r="AX515" s="330" t="s">
        <v>72</v>
      </c>
      <c r="AY515" s="332" t="s">
        <v>135</v>
      </c>
    </row>
    <row r="516" spans="1:51" s="330" customFormat="1" x14ac:dyDescent="0.2">
      <c r="B516" s="331"/>
      <c r="D516" s="299" t="s">
        <v>149</v>
      </c>
      <c r="E516" s="332" t="s">
        <v>1</v>
      </c>
      <c r="F516" s="333" t="s">
        <v>605</v>
      </c>
      <c r="H516" s="334">
        <v>50.704999999999998</v>
      </c>
      <c r="I516" s="142"/>
      <c r="L516" s="331"/>
      <c r="M516" s="335"/>
      <c r="N516" s="336"/>
      <c r="O516" s="336"/>
      <c r="P516" s="336"/>
      <c r="Q516" s="336"/>
      <c r="R516" s="336"/>
      <c r="S516" s="336"/>
      <c r="T516" s="337"/>
      <c r="AT516" s="332" t="s">
        <v>149</v>
      </c>
      <c r="AU516" s="332" t="s">
        <v>80</v>
      </c>
      <c r="AV516" s="330" t="s">
        <v>80</v>
      </c>
      <c r="AW516" s="330" t="s">
        <v>32</v>
      </c>
      <c r="AX516" s="330" t="s">
        <v>72</v>
      </c>
      <c r="AY516" s="332" t="s">
        <v>135</v>
      </c>
    </row>
    <row r="517" spans="1:51" s="330" customFormat="1" x14ac:dyDescent="0.2">
      <c r="B517" s="331"/>
      <c r="D517" s="299" t="s">
        <v>149</v>
      </c>
      <c r="E517" s="332" t="s">
        <v>1</v>
      </c>
      <c r="F517" s="333" t="s">
        <v>606</v>
      </c>
      <c r="H517" s="334">
        <v>3.6230000000000002</v>
      </c>
      <c r="I517" s="142"/>
      <c r="L517" s="331"/>
      <c r="M517" s="335"/>
      <c r="N517" s="336"/>
      <c r="O517" s="336"/>
      <c r="P517" s="336"/>
      <c r="Q517" s="336"/>
      <c r="R517" s="336"/>
      <c r="S517" s="336"/>
      <c r="T517" s="337"/>
      <c r="AT517" s="332" t="s">
        <v>149</v>
      </c>
      <c r="AU517" s="332" t="s">
        <v>80</v>
      </c>
      <c r="AV517" s="330" t="s">
        <v>80</v>
      </c>
      <c r="AW517" s="330" t="s">
        <v>32</v>
      </c>
      <c r="AX517" s="330" t="s">
        <v>72</v>
      </c>
      <c r="AY517" s="332" t="s">
        <v>135</v>
      </c>
    </row>
    <row r="518" spans="1:51" s="330" customFormat="1" x14ac:dyDescent="0.2">
      <c r="B518" s="331"/>
      <c r="D518" s="299" t="s">
        <v>149</v>
      </c>
      <c r="E518" s="332" t="s">
        <v>1</v>
      </c>
      <c r="F518" s="333" t="s">
        <v>607</v>
      </c>
      <c r="H518" s="334">
        <v>18.795999999999999</v>
      </c>
      <c r="I518" s="142"/>
      <c r="L518" s="331"/>
      <c r="M518" s="335"/>
      <c r="N518" s="336"/>
      <c r="O518" s="336"/>
      <c r="P518" s="336"/>
      <c r="Q518" s="336"/>
      <c r="R518" s="336"/>
      <c r="S518" s="336"/>
      <c r="T518" s="337"/>
      <c r="AT518" s="332" t="s">
        <v>149</v>
      </c>
      <c r="AU518" s="332" t="s">
        <v>80</v>
      </c>
      <c r="AV518" s="330" t="s">
        <v>80</v>
      </c>
      <c r="AW518" s="330" t="s">
        <v>32</v>
      </c>
      <c r="AX518" s="330" t="s">
        <v>72</v>
      </c>
      <c r="AY518" s="332" t="s">
        <v>135</v>
      </c>
    </row>
    <row r="519" spans="1:51" s="330" customFormat="1" x14ac:dyDescent="0.2">
      <c r="B519" s="331"/>
      <c r="D519" s="299" t="s">
        <v>149</v>
      </c>
      <c r="E519" s="332" t="s">
        <v>1</v>
      </c>
      <c r="F519" s="333" t="s">
        <v>608</v>
      </c>
      <c r="H519" s="334">
        <v>14.821</v>
      </c>
      <c r="I519" s="142"/>
      <c r="L519" s="331"/>
      <c r="M519" s="335"/>
      <c r="N519" s="336"/>
      <c r="O519" s="336"/>
      <c r="P519" s="336"/>
      <c r="Q519" s="336"/>
      <c r="R519" s="336"/>
      <c r="S519" s="336"/>
      <c r="T519" s="337"/>
      <c r="AT519" s="332" t="s">
        <v>149</v>
      </c>
      <c r="AU519" s="332" t="s">
        <v>80</v>
      </c>
      <c r="AV519" s="330" t="s">
        <v>80</v>
      </c>
      <c r="AW519" s="330" t="s">
        <v>32</v>
      </c>
      <c r="AX519" s="330" t="s">
        <v>72</v>
      </c>
      <c r="AY519" s="332" t="s">
        <v>135</v>
      </c>
    </row>
    <row r="520" spans="1:51" s="330" customFormat="1" x14ac:dyDescent="0.2">
      <c r="B520" s="331"/>
      <c r="D520" s="299" t="s">
        <v>149</v>
      </c>
      <c r="E520" s="332" t="s">
        <v>1</v>
      </c>
      <c r="F520" s="333" t="s">
        <v>609</v>
      </c>
      <c r="H520" s="334">
        <v>2.2559999999999998</v>
      </c>
      <c r="I520" s="142"/>
      <c r="L520" s="331"/>
      <c r="M520" s="335"/>
      <c r="N520" s="336"/>
      <c r="O520" s="336"/>
      <c r="P520" s="336"/>
      <c r="Q520" s="336"/>
      <c r="R520" s="336"/>
      <c r="S520" s="336"/>
      <c r="T520" s="337"/>
      <c r="AT520" s="332" t="s">
        <v>149</v>
      </c>
      <c r="AU520" s="332" t="s">
        <v>80</v>
      </c>
      <c r="AV520" s="330" t="s">
        <v>80</v>
      </c>
      <c r="AW520" s="330" t="s">
        <v>32</v>
      </c>
      <c r="AX520" s="330" t="s">
        <v>72</v>
      </c>
      <c r="AY520" s="332" t="s">
        <v>135</v>
      </c>
    </row>
    <row r="521" spans="1:51" s="330" customFormat="1" x14ac:dyDescent="0.2">
      <c r="B521" s="331"/>
      <c r="D521" s="299" t="s">
        <v>149</v>
      </c>
      <c r="E521" s="332" t="s">
        <v>1</v>
      </c>
      <c r="F521" s="333" t="s">
        <v>610</v>
      </c>
      <c r="H521" s="334">
        <v>4.1920000000000002</v>
      </c>
      <c r="I521" s="142"/>
      <c r="L521" s="331"/>
      <c r="M521" s="335"/>
      <c r="N521" s="336"/>
      <c r="O521" s="336"/>
      <c r="P521" s="336"/>
      <c r="Q521" s="336"/>
      <c r="R521" s="336"/>
      <c r="S521" s="336"/>
      <c r="T521" s="337"/>
      <c r="AT521" s="332" t="s">
        <v>149</v>
      </c>
      <c r="AU521" s="332" t="s">
        <v>80</v>
      </c>
      <c r="AV521" s="330" t="s">
        <v>80</v>
      </c>
      <c r="AW521" s="330" t="s">
        <v>32</v>
      </c>
      <c r="AX521" s="330" t="s">
        <v>72</v>
      </c>
      <c r="AY521" s="332" t="s">
        <v>135</v>
      </c>
    </row>
    <row r="522" spans="1:51" s="330" customFormat="1" x14ac:dyDescent="0.2">
      <c r="B522" s="331"/>
      <c r="D522" s="299" t="s">
        <v>149</v>
      </c>
      <c r="E522" s="332" t="s">
        <v>1</v>
      </c>
      <c r="F522" s="333" t="s">
        <v>611</v>
      </c>
      <c r="H522" s="334">
        <v>12.637</v>
      </c>
      <c r="I522" s="142"/>
      <c r="L522" s="331"/>
      <c r="M522" s="335"/>
      <c r="N522" s="336"/>
      <c r="O522" s="336"/>
      <c r="P522" s="336"/>
      <c r="Q522" s="336"/>
      <c r="R522" s="336"/>
      <c r="S522" s="336"/>
      <c r="T522" s="337"/>
      <c r="AT522" s="332" t="s">
        <v>149</v>
      </c>
      <c r="AU522" s="332" t="s">
        <v>80</v>
      </c>
      <c r="AV522" s="330" t="s">
        <v>80</v>
      </c>
      <c r="AW522" s="330" t="s">
        <v>32</v>
      </c>
      <c r="AX522" s="330" t="s">
        <v>72</v>
      </c>
      <c r="AY522" s="332" t="s">
        <v>135</v>
      </c>
    </row>
    <row r="523" spans="1:51" s="330" customFormat="1" x14ac:dyDescent="0.2">
      <c r="B523" s="331"/>
      <c r="D523" s="299" t="s">
        <v>149</v>
      </c>
      <c r="E523" s="332" t="s">
        <v>1</v>
      </c>
      <c r="F523" s="333" t="s">
        <v>612</v>
      </c>
      <c r="H523" s="334">
        <v>6.7279999999999998</v>
      </c>
      <c r="I523" s="142"/>
      <c r="L523" s="331"/>
      <c r="M523" s="335"/>
      <c r="N523" s="336"/>
      <c r="O523" s="336"/>
      <c r="P523" s="336"/>
      <c r="Q523" s="336"/>
      <c r="R523" s="336"/>
      <c r="S523" s="336"/>
      <c r="T523" s="337"/>
      <c r="AT523" s="332" t="s">
        <v>149</v>
      </c>
      <c r="AU523" s="332" t="s">
        <v>80</v>
      </c>
      <c r="AV523" s="330" t="s">
        <v>80</v>
      </c>
      <c r="AW523" s="330" t="s">
        <v>32</v>
      </c>
      <c r="AX523" s="330" t="s">
        <v>72</v>
      </c>
      <c r="AY523" s="332" t="s">
        <v>135</v>
      </c>
    </row>
    <row r="524" spans="1:51" s="330" customFormat="1" x14ac:dyDescent="0.2">
      <c r="B524" s="331"/>
      <c r="D524" s="299" t="s">
        <v>149</v>
      </c>
      <c r="E524" s="332" t="s">
        <v>1</v>
      </c>
      <c r="F524" s="333" t="s">
        <v>613</v>
      </c>
      <c r="H524" s="334">
        <v>5.9720000000000004</v>
      </c>
      <c r="I524" s="142"/>
      <c r="L524" s="331"/>
      <c r="M524" s="335"/>
      <c r="N524" s="336"/>
      <c r="O524" s="336"/>
      <c r="P524" s="336"/>
      <c r="Q524" s="336"/>
      <c r="R524" s="336"/>
      <c r="S524" s="336"/>
      <c r="T524" s="337"/>
      <c r="AT524" s="332" t="s">
        <v>149</v>
      </c>
      <c r="AU524" s="332" t="s">
        <v>80</v>
      </c>
      <c r="AV524" s="330" t="s">
        <v>80</v>
      </c>
      <c r="AW524" s="330" t="s">
        <v>32</v>
      </c>
      <c r="AX524" s="330" t="s">
        <v>72</v>
      </c>
      <c r="AY524" s="332" t="s">
        <v>135</v>
      </c>
    </row>
    <row r="525" spans="1:51" s="330" customFormat="1" x14ac:dyDescent="0.2">
      <c r="B525" s="331"/>
      <c r="D525" s="299" t="s">
        <v>149</v>
      </c>
      <c r="E525" s="332" t="s">
        <v>1</v>
      </c>
      <c r="F525" s="333" t="s">
        <v>614</v>
      </c>
      <c r="H525" s="334">
        <v>1.087</v>
      </c>
      <c r="I525" s="142"/>
      <c r="L525" s="331"/>
      <c r="M525" s="335"/>
      <c r="N525" s="336"/>
      <c r="O525" s="336"/>
      <c r="P525" s="336"/>
      <c r="Q525" s="336"/>
      <c r="R525" s="336"/>
      <c r="S525" s="336"/>
      <c r="T525" s="337"/>
      <c r="AT525" s="332" t="s">
        <v>149</v>
      </c>
      <c r="AU525" s="332" t="s">
        <v>80</v>
      </c>
      <c r="AV525" s="330" t="s">
        <v>80</v>
      </c>
      <c r="AW525" s="330" t="s">
        <v>32</v>
      </c>
      <c r="AX525" s="330" t="s">
        <v>72</v>
      </c>
      <c r="AY525" s="332" t="s">
        <v>135</v>
      </c>
    </row>
    <row r="526" spans="1:51" s="330" customFormat="1" x14ac:dyDescent="0.2">
      <c r="B526" s="331"/>
      <c r="D526" s="299" t="s">
        <v>149</v>
      </c>
      <c r="E526" s="332" t="s">
        <v>1</v>
      </c>
      <c r="F526" s="333" t="s">
        <v>615</v>
      </c>
      <c r="H526" s="334">
        <v>6.8310000000000004</v>
      </c>
      <c r="I526" s="142"/>
      <c r="L526" s="331"/>
      <c r="M526" s="335"/>
      <c r="N526" s="336"/>
      <c r="O526" s="336"/>
      <c r="P526" s="336"/>
      <c r="Q526" s="336"/>
      <c r="R526" s="336"/>
      <c r="S526" s="336"/>
      <c r="T526" s="337"/>
      <c r="AT526" s="332" t="s">
        <v>149</v>
      </c>
      <c r="AU526" s="332" t="s">
        <v>80</v>
      </c>
      <c r="AV526" s="330" t="s">
        <v>80</v>
      </c>
      <c r="AW526" s="330" t="s">
        <v>32</v>
      </c>
      <c r="AX526" s="330" t="s">
        <v>72</v>
      </c>
      <c r="AY526" s="332" t="s">
        <v>135</v>
      </c>
    </row>
    <row r="527" spans="1:51" s="330" customFormat="1" x14ac:dyDescent="0.2">
      <c r="B527" s="331"/>
      <c r="D527" s="299" t="s">
        <v>149</v>
      </c>
      <c r="E527" s="332" t="s">
        <v>1</v>
      </c>
      <c r="F527" s="333" t="s">
        <v>616</v>
      </c>
      <c r="H527" s="334">
        <v>16.300999999999998</v>
      </c>
      <c r="I527" s="142"/>
      <c r="L527" s="331"/>
      <c r="M527" s="335"/>
      <c r="N527" s="336"/>
      <c r="O527" s="336"/>
      <c r="P527" s="336"/>
      <c r="Q527" s="336"/>
      <c r="R527" s="336"/>
      <c r="S527" s="336"/>
      <c r="T527" s="337"/>
      <c r="AT527" s="332" t="s">
        <v>149</v>
      </c>
      <c r="AU527" s="332" t="s">
        <v>80</v>
      </c>
      <c r="AV527" s="330" t="s">
        <v>80</v>
      </c>
      <c r="AW527" s="330" t="s">
        <v>32</v>
      </c>
      <c r="AX527" s="330" t="s">
        <v>72</v>
      </c>
      <c r="AY527" s="332" t="s">
        <v>135</v>
      </c>
    </row>
    <row r="528" spans="1:51" s="330" customFormat="1" x14ac:dyDescent="0.2">
      <c r="B528" s="331"/>
      <c r="D528" s="299" t="s">
        <v>149</v>
      </c>
      <c r="E528" s="332" t="s">
        <v>1</v>
      </c>
      <c r="F528" s="333" t="s">
        <v>617</v>
      </c>
      <c r="H528" s="334">
        <v>54.89</v>
      </c>
      <c r="I528" s="142"/>
      <c r="L528" s="331"/>
      <c r="M528" s="335"/>
      <c r="N528" s="336"/>
      <c r="O528" s="336"/>
      <c r="P528" s="336"/>
      <c r="Q528" s="336"/>
      <c r="R528" s="336"/>
      <c r="S528" s="336"/>
      <c r="T528" s="337"/>
      <c r="AT528" s="332" t="s">
        <v>149</v>
      </c>
      <c r="AU528" s="332" t="s">
        <v>80</v>
      </c>
      <c r="AV528" s="330" t="s">
        <v>80</v>
      </c>
      <c r="AW528" s="330" t="s">
        <v>32</v>
      </c>
      <c r="AX528" s="330" t="s">
        <v>72</v>
      </c>
      <c r="AY528" s="332" t="s">
        <v>135</v>
      </c>
    </row>
    <row r="529" spans="1:65" s="323" customFormat="1" x14ac:dyDescent="0.2">
      <c r="B529" s="324"/>
      <c r="D529" s="299" t="s">
        <v>149</v>
      </c>
      <c r="E529" s="325" t="s">
        <v>1</v>
      </c>
      <c r="F529" s="326" t="s">
        <v>188</v>
      </c>
      <c r="H529" s="325" t="s">
        <v>1</v>
      </c>
      <c r="I529" s="134"/>
      <c r="L529" s="324"/>
      <c r="M529" s="327"/>
      <c r="N529" s="328"/>
      <c r="O529" s="328"/>
      <c r="P529" s="328"/>
      <c r="Q529" s="328"/>
      <c r="R529" s="328"/>
      <c r="S529" s="328"/>
      <c r="T529" s="329"/>
      <c r="AT529" s="325" t="s">
        <v>149</v>
      </c>
      <c r="AU529" s="325" t="s">
        <v>80</v>
      </c>
      <c r="AV529" s="323" t="s">
        <v>78</v>
      </c>
      <c r="AW529" s="323" t="s">
        <v>32</v>
      </c>
      <c r="AX529" s="323" t="s">
        <v>72</v>
      </c>
      <c r="AY529" s="325" t="s">
        <v>135</v>
      </c>
    </row>
    <row r="530" spans="1:65" s="330" customFormat="1" x14ac:dyDescent="0.2">
      <c r="B530" s="331"/>
      <c r="D530" s="299" t="s">
        <v>149</v>
      </c>
      <c r="E530" s="332" t="s">
        <v>1</v>
      </c>
      <c r="F530" s="333" t="s">
        <v>618</v>
      </c>
      <c r="H530" s="334">
        <v>105</v>
      </c>
      <c r="I530" s="142"/>
      <c r="L530" s="331"/>
      <c r="M530" s="335"/>
      <c r="N530" s="336"/>
      <c r="O530" s="336"/>
      <c r="P530" s="336"/>
      <c r="Q530" s="336"/>
      <c r="R530" s="336"/>
      <c r="S530" s="336"/>
      <c r="T530" s="337"/>
      <c r="AT530" s="332" t="s">
        <v>149</v>
      </c>
      <c r="AU530" s="332" t="s">
        <v>80</v>
      </c>
      <c r="AV530" s="330" t="s">
        <v>80</v>
      </c>
      <c r="AW530" s="330" t="s">
        <v>32</v>
      </c>
      <c r="AX530" s="330" t="s">
        <v>72</v>
      </c>
      <c r="AY530" s="332" t="s">
        <v>135</v>
      </c>
    </row>
    <row r="531" spans="1:65" s="330" customFormat="1" x14ac:dyDescent="0.2">
      <c r="B531" s="331"/>
      <c r="D531" s="299" t="s">
        <v>149</v>
      </c>
      <c r="E531" s="332" t="s">
        <v>1</v>
      </c>
      <c r="F531" s="333" t="s">
        <v>619</v>
      </c>
      <c r="H531" s="334">
        <v>7</v>
      </c>
      <c r="I531" s="142"/>
      <c r="L531" s="331"/>
      <c r="M531" s="335"/>
      <c r="N531" s="336"/>
      <c r="O531" s="336"/>
      <c r="P531" s="336"/>
      <c r="Q531" s="336"/>
      <c r="R531" s="336"/>
      <c r="S531" s="336"/>
      <c r="T531" s="337"/>
      <c r="AT531" s="332" t="s">
        <v>149</v>
      </c>
      <c r="AU531" s="332" t="s">
        <v>80</v>
      </c>
      <c r="AV531" s="330" t="s">
        <v>80</v>
      </c>
      <c r="AW531" s="330" t="s">
        <v>32</v>
      </c>
      <c r="AX531" s="330" t="s">
        <v>72</v>
      </c>
      <c r="AY531" s="332" t="s">
        <v>135</v>
      </c>
    </row>
    <row r="532" spans="1:65" s="323" customFormat="1" x14ac:dyDescent="0.2">
      <c r="B532" s="324"/>
      <c r="D532" s="299" t="s">
        <v>149</v>
      </c>
      <c r="E532" s="325" t="s">
        <v>1</v>
      </c>
      <c r="F532" s="326" t="s">
        <v>620</v>
      </c>
      <c r="H532" s="325" t="s">
        <v>1</v>
      </c>
      <c r="I532" s="134"/>
      <c r="L532" s="324"/>
      <c r="M532" s="327"/>
      <c r="N532" s="328"/>
      <c r="O532" s="328"/>
      <c r="P532" s="328"/>
      <c r="Q532" s="328"/>
      <c r="R532" s="328"/>
      <c r="S532" s="328"/>
      <c r="T532" s="329"/>
      <c r="AT532" s="325" t="s">
        <v>149</v>
      </c>
      <c r="AU532" s="325" t="s">
        <v>80</v>
      </c>
      <c r="AV532" s="323" t="s">
        <v>78</v>
      </c>
      <c r="AW532" s="323" t="s">
        <v>32</v>
      </c>
      <c r="AX532" s="323" t="s">
        <v>72</v>
      </c>
      <c r="AY532" s="325" t="s">
        <v>135</v>
      </c>
    </row>
    <row r="533" spans="1:65" s="330" customFormat="1" x14ac:dyDescent="0.2">
      <c r="B533" s="331"/>
      <c r="D533" s="299" t="s">
        <v>149</v>
      </c>
      <c r="E533" s="332" t="s">
        <v>1</v>
      </c>
      <c r="F533" s="333" t="s">
        <v>621</v>
      </c>
      <c r="H533" s="334">
        <v>2.2690000000000001</v>
      </c>
      <c r="I533" s="142"/>
      <c r="L533" s="331"/>
      <c r="M533" s="335"/>
      <c r="N533" s="336"/>
      <c r="O533" s="336"/>
      <c r="P533" s="336"/>
      <c r="Q533" s="336"/>
      <c r="R533" s="336"/>
      <c r="S533" s="336"/>
      <c r="T533" s="337"/>
      <c r="AT533" s="332" t="s">
        <v>149</v>
      </c>
      <c r="AU533" s="332" t="s">
        <v>80</v>
      </c>
      <c r="AV533" s="330" t="s">
        <v>80</v>
      </c>
      <c r="AW533" s="330" t="s">
        <v>32</v>
      </c>
      <c r="AX533" s="330" t="s">
        <v>72</v>
      </c>
      <c r="AY533" s="332" t="s">
        <v>135</v>
      </c>
    </row>
    <row r="534" spans="1:65" s="330" customFormat="1" x14ac:dyDescent="0.2">
      <c r="B534" s="331"/>
      <c r="D534" s="299" t="s">
        <v>149</v>
      </c>
      <c r="E534" s="332" t="s">
        <v>1</v>
      </c>
      <c r="F534" s="333" t="s">
        <v>622</v>
      </c>
      <c r="H534" s="334">
        <v>12.894</v>
      </c>
      <c r="I534" s="142"/>
      <c r="L534" s="331"/>
      <c r="M534" s="335"/>
      <c r="N534" s="336"/>
      <c r="O534" s="336"/>
      <c r="P534" s="336"/>
      <c r="Q534" s="336"/>
      <c r="R534" s="336"/>
      <c r="S534" s="336"/>
      <c r="T534" s="337"/>
      <c r="AT534" s="332" t="s">
        <v>149</v>
      </c>
      <c r="AU534" s="332" t="s">
        <v>80</v>
      </c>
      <c r="AV534" s="330" t="s">
        <v>80</v>
      </c>
      <c r="AW534" s="330" t="s">
        <v>32</v>
      </c>
      <c r="AX534" s="330" t="s">
        <v>72</v>
      </c>
      <c r="AY534" s="332" t="s">
        <v>135</v>
      </c>
    </row>
    <row r="535" spans="1:65" s="323" customFormat="1" x14ac:dyDescent="0.2">
      <c r="B535" s="324"/>
      <c r="D535" s="299" t="s">
        <v>149</v>
      </c>
      <c r="E535" s="325" t="s">
        <v>1</v>
      </c>
      <c r="F535" s="326" t="s">
        <v>196</v>
      </c>
      <c r="H535" s="325" t="s">
        <v>1</v>
      </c>
      <c r="I535" s="134"/>
      <c r="L535" s="324"/>
      <c r="M535" s="327"/>
      <c r="N535" s="328"/>
      <c r="O535" s="328"/>
      <c r="P535" s="328"/>
      <c r="Q535" s="328"/>
      <c r="R535" s="328"/>
      <c r="S535" s="328"/>
      <c r="T535" s="329"/>
      <c r="AT535" s="325" t="s">
        <v>149</v>
      </c>
      <c r="AU535" s="325" t="s">
        <v>80</v>
      </c>
      <c r="AV535" s="323" t="s">
        <v>78</v>
      </c>
      <c r="AW535" s="323" t="s">
        <v>32</v>
      </c>
      <c r="AX535" s="323" t="s">
        <v>72</v>
      </c>
      <c r="AY535" s="325" t="s">
        <v>135</v>
      </c>
    </row>
    <row r="536" spans="1:65" s="330" customFormat="1" x14ac:dyDescent="0.2">
      <c r="B536" s="331"/>
      <c r="D536" s="299" t="s">
        <v>149</v>
      </c>
      <c r="E536" s="332" t="s">
        <v>1</v>
      </c>
      <c r="F536" s="333" t="s">
        <v>623</v>
      </c>
      <c r="H536" s="334">
        <v>4.2240000000000002</v>
      </c>
      <c r="I536" s="142"/>
      <c r="L536" s="331"/>
      <c r="M536" s="335"/>
      <c r="N536" s="336"/>
      <c r="O536" s="336"/>
      <c r="P536" s="336"/>
      <c r="Q536" s="336"/>
      <c r="R536" s="336"/>
      <c r="S536" s="336"/>
      <c r="T536" s="337"/>
      <c r="AT536" s="332" t="s">
        <v>149</v>
      </c>
      <c r="AU536" s="332" t="s">
        <v>80</v>
      </c>
      <c r="AV536" s="330" t="s">
        <v>80</v>
      </c>
      <c r="AW536" s="330" t="s">
        <v>32</v>
      </c>
      <c r="AX536" s="330" t="s">
        <v>72</v>
      </c>
      <c r="AY536" s="332" t="s">
        <v>135</v>
      </c>
    </row>
    <row r="537" spans="1:65" s="323" customFormat="1" x14ac:dyDescent="0.2">
      <c r="B537" s="324"/>
      <c r="D537" s="299" t="s">
        <v>149</v>
      </c>
      <c r="E537" s="325" t="s">
        <v>1</v>
      </c>
      <c r="F537" s="326" t="s">
        <v>194</v>
      </c>
      <c r="H537" s="325" t="s">
        <v>1</v>
      </c>
      <c r="I537" s="134"/>
      <c r="L537" s="324"/>
      <c r="M537" s="327"/>
      <c r="N537" s="328"/>
      <c r="O537" s="328"/>
      <c r="P537" s="328"/>
      <c r="Q537" s="328"/>
      <c r="R537" s="328"/>
      <c r="S537" s="328"/>
      <c r="T537" s="329"/>
      <c r="AT537" s="325" t="s">
        <v>149</v>
      </c>
      <c r="AU537" s="325" t="s">
        <v>80</v>
      </c>
      <c r="AV537" s="323" t="s">
        <v>78</v>
      </c>
      <c r="AW537" s="323" t="s">
        <v>32</v>
      </c>
      <c r="AX537" s="323" t="s">
        <v>72</v>
      </c>
      <c r="AY537" s="325" t="s">
        <v>135</v>
      </c>
    </row>
    <row r="538" spans="1:65" s="330" customFormat="1" x14ac:dyDescent="0.2">
      <c r="B538" s="331"/>
      <c r="D538" s="299" t="s">
        <v>149</v>
      </c>
      <c r="E538" s="332" t="s">
        <v>1</v>
      </c>
      <c r="F538" s="333" t="s">
        <v>624</v>
      </c>
      <c r="H538" s="334">
        <v>1.1339999999999999</v>
      </c>
      <c r="I538" s="142"/>
      <c r="L538" s="331"/>
      <c r="M538" s="335"/>
      <c r="N538" s="336"/>
      <c r="O538" s="336"/>
      <c r="P538" s="336"/>
      <c r="Q538" s="336"/>
      <c r="R538" s="336"/>
      <c r="S538" s="336"/>
      <c r="T538" s="337"/>
      <c r="AT538" s="332" t="s">
        <v>149</v>
      </c>
      <c r="AU538" s="332" t="s">
        <v>80</v>
      </c>
      <c r="AV538" s="330" t="s">
        <v>80</v>
      </c>
      <c r="AW538" s="330" t="s">
        <v>32</v>
      </c>
      <c r="AX538" s="330" t="s">
        <v>72</v>
      </c>
      <c r="AY538" s="332" t="s">
        <v>135</v>
      </c>
    </row>
    <row r="539" spans="1:65" s="338" customFormat="1" x14ac:dyDescent="0.2">
      <c r="B539" s="339"/>
      <c r="D539" s="299" t="s">
        <v>149</v>
      </c>
      <c r="E539" s="340" t="s">
        <v>1</v>
      </c>
      <c r="F539" s="341" t="s">
        <v>165</v>
      </c>
      <c r="H539" s="342">
        <v>377.63499999999999</v>
      </c>
      <c r="I539" s="150"/>
      <c r="L539" s="339"/>
      <c r="M539" s="343"/>
      <c r="N539" s="344"/>
      <c r="O539" s="344"/>
      <c r="P539" s="344"/>
      <c r="Q539" s="344"/>
      <c r="R539" s="344"/>
      <c r="S539" s="344"/>
      <c r="T539" s="345"/>
      <c r="AT539" s="340" t="s">
        <v>149</v>
      </c>
      <c r="AU539" s="340" t="s">
        <v>80</v>
      </c>
      <c r="AV539" s="338" t="s">
        <v>141</v>
      </c>
      <c r="AW539" s="338" t="s">
        <v>32</v>
      </c>
      <c r="AX539" s="338" t="s">
        <v>78</v>
      </c>
      <c r="AY539" s="340" t="s">
        <v>135</v>
      </c>
    </row>
    <row r="540" spans="1:65" s="205" customFormat="1" ht="16.5" customHeight="1" x14ac:dyDescent="0.2">
      <c r="A540" s="201"/>
      <c r="B540" s="202"/>
      <c r="C540" s="286" t="s">
        <v>625</v>
      </c>
      <c r="D540" s="286" t="s">
        <v>137</v>
      </c>
      <c r="E540" s="287" t="s">
        <v>626</v>
      </c>
      <c r="F540" s="288" t="s">
        <v>627</v>
      </c>
      <c r="G540" s="289" t="s">
        <v>628</v>
      </c>
      <c r="H540" s="290">
        <v>3</v>
      </c>
      <c r="I540" s="119"/>
      <c r="J540" s="291">
        <f>ROUND(I540*H540,2)</f>
        <v>0</v>
      </c>
      <c r="K540" s="288" t="s">
        <v>155</v>
      </c>
      <c r="L540" s="202"/>
      <c r="M540" s="292" t="s">
        <v>1</v>
      </c>
      <c r="N540" s="293" t="s">
        <v>40</v>
      </c>
      <c r="O540" s="294"/>
      <c r="P540" s="295">
        <f>O540*H540</f>
        <v>0</v>
      </c>
      <c r="Q540" s="295">
        <v>6.6E-3</v>
      </c>
      <c r="R540" s="295">
        <f>Q540*H540</f>
        <v>1.9799999999999998E-2</v>
      </c>
      <c r="S540" s="295">
        <v>0</v>
      </c>
      <c r="T540" s="296">
        <f>S540*H540</f>
        <v>0</v>
      </c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R540" s="297" t="s">
        <v>141</v>
      </c>
      <c r="AT540" s="297" t="s">
        <v>137</v>
      </c>
      <c r="AU540" s="297" t="s">
        <v>80</v>
      </c>
      <c r="AY540" s="192" t="s">
        <v>135</v>
      </c>
      <c r="BE540" s="298">
        <f>IF(N540="základní",J540,0)</f>
        <v>0</v>
      </c>
      <c r="BF540" s="298">
        <f>IF(N540="snížená",J540,0)</f>
        <v>0</v>
      </c>
      <c r="BG540" s="298">
        <f>IF(N540="zákl. přenesená",J540,0)</f>
        <v>0</v>
      </c>
      <c r="BH540" s="298">
        <f>IF(N540="sníž. přenesená",J540,0)</f>
        <v>0</v>
      </c>
      <c r="BI540" s="298">
        <f>IF(N540="nulová",J540,0)</f>
        <v>0</v>
      </c>
      <c r="BJ540" s="192" t="s">
        <v>78</v>
      </c>
      <c r="BK540" s="298">
        <f>ROUND(I540*H540,2)</f>
        <v>0</v>
      </c>
      <c r="BL540" s="192" t="s">
        <v>141</v>
      </c>
      <c r="BM540" s="297" t="s">
        <v>629</v>
      </c>
    </row>
    <row r="541" spans="1:65" s="205" customFormat="1" ht="19.5" x14ac:dyDescent="0.2">
      <c r="A541" s="201"/>
      <c r="B541" s="202"/>
      <c r="C541" s="201"/>
      <c r="D541" s="299" t="s">
        <v>143</v>
      </c>
      <c r="E541" s="201"/>
      <c r="F541" s="300" t="s">
        <v>630</v>
      </c>
      <c r="G541" s="201"/>
      <c r="H541" s="201"/>
      <c r="I541" s="49"/>
      <c r="J541" s="201"/>
      <c r="K541" s="201"/>
      <c r="L541" s="202"/>
      <c r="M541" s="301"/>
      <c r="N541" s="302"/>
      <c r="O541" s="294"/>
      <c r="P541" s="294"/>
      <c r="Q541" s="294"/>
      <c r="R541" s="294"/>
      <c r="S541" s="294"/>
      <c r="T541" s="303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T541" s="192" t="s">
        <v>143</v>
      </c>
      <c r="AU541" s="192" t="s">
        <v>80</v>
      </c>
    </row>
    <row r="542" spans="1:65" s="205" customFormat="1" ht="19.5" x14ac:dyDescent="0.2">
      <c r="A542" s="201"/>
      <c r="B542" s="202"/>
      <c r="C542" s="201"/>
      <c r="D542" s="299" t="s">
        <v>171</v>
      </c>
      <c r="E542" s="201"/>
      <c r="F542" s="322" t="s">
        <v>172</v>
      </c>
      <c r="G542" s="201"/>
      <c r="H542" s="201"/>
      <c r="I542" s="49"/>
      <c r="J542" s="201"/>
      <c r="K542" s="201"/>
      <c r="L542" s="202"/>
      <c r="M542" s="301"/>
      <c r="N542" s="302"/>
      <c r="O542" s="294"/>
      <c r="P542" s="294"/>
      <c r="Q542" s="294"/>
      <c r="R542" s="294"/>
      <c r="S542" s="294"/>
      <c r="T542" s="303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T542" s="192" t="s">
        <v>171</v>
      </c>
      <c r="AU542" s="192" t="s">
        <v>80</v>
      </c>
    </row>
    <row r="543" spans="1:65" s="323" customFormat="1" x14ac:dyDescent="0.2">
      <c r="B543" s="324"/>
      <c r="D543" s="299" t="s">
        <v>149</v>
      </c>
      <c r="E543" s="325" t="s">
        <v>1</v>
      </c>
      <c r="F543" s="326" t="s">
        <v>631</v>
      </c>
      <c r="H543" s="325" t="s">
        <v>1</v>
      </c>
      <c r="I543" s="134"/>
      <c r="L543" s="324"/>
      <c r="M543" s="327"/>
      <c r="N543" s="328"/>
      <c r="O543" s="328"/>
      <c r="P543" s="328"/>
      <c r="Q543" s="328"/>
      <c r="R543" s="328"/>
      <c r="S543" s="328"/>
      <c r="T543" s="329"/>
      <c r="AT543" s="325" t="s">
        <v>149</v>
      </c>
      <c r="AU543" s="325" t="s">
        <v>80</v>
      </c>
      <c r="AV543" s="323" t="s">
        <v>78</v>
      </c>
      <c r="AW543" s="323" t="s">
        <v>32</v>
      </c>
      <c r="AX543" s="323" t="s">
        <v>72</v>
      </c>
      <c r="AY543" s="325" t="s">
        <v>135</v>
      </c>
    </row>
    <row r="544" spans="1:65" s="330" customFormat="1" x14ac:dyDescent="0.2">
      <c r="B544" s="331"/>
      <c r="D544" s="299" t="s">
        <v>149</v>
      </c>
      <c r="E544" s="332" t="s">
        <v>1</v>
      </c>
      <c r="F544" s="333" t="s">
        <v>78</v>
      </c>
      <c r="H544" s="334">
        <v>1</v>
      </c>
      <c r="I544" s="142"/>
      <c r="L544" s="331"/>
      <c r="M544" s="335"/>
      <c r="N544" s="336"/>
      <c r="O544" s="336"/>
      <c r="P544" s="336"/>
      <c r="Q544" s="336"/>
      <c r="R544" s="336"/>
      <c r="S544" s="336"/>
      <c r="T544" s="337"/>
      <c r="AT544" s="332" t="s">
        <v>149</v>
      </c>
      <c r="AU544" s="332" t="s">
        <v>80</v>
      </c>
      <c r="AV544" s="330" t="s">
        <v>80</v>
      </c>
      <c r="AW544" s="330" t="s">
        <v>32</v>
      </c>
      <c r="AX544" s="330" t="s">
        <v>72</v>
      </c>
      <c r="AY544" s="332" t="s">
        <v>135</v>
      </c>
    </row>
    <row r="545" spans="1:65" s="323" customFormat="1" x14ac:dyDescent="0.2">
      <c r="B545" s="324"/>
      <c r="D545" s="299" t="s">
        <v>149</v>
      </c>
      <c r="E545" s="325" t="s">
        <v>1</v>
      </c>
      <c r="F545" s="326" t="s">
        <v>194</v>
      </c>
      <c r="H545" s="325" t="s">
        <v>1</v>
      </c>
      <c r="I545" s="134"/>
      <c r="L545" s="324"/>
      <c r="M545" s="327"/>
      <c r="N545" s="328"/>
      <c r="O545" s="328"/>
      <c r="P545" s="328"/>
      <c r="Q545" s="328"/>
      <c r="R545" s="328"/>
      <c r="S545" s="328"/>
      <c r="T545" s="329"/>
      <c r="AT545" s="325" t="s">
        <v>149</v>
      </c>
      <c r="AU545" s="325" t="s">
        <v>80</v>
      </c>
      <c r="AV545" s="323" t="s">
        <v>78</v>
      </c>
      <c r="AW545" s="323" t="s">
        <v>32</v>
      </c>
      <c r="AX545" s="323" t="s">
        <v>72</v>
      </c>
      <c r="AY545" s="325" t="s">
        <v>135</v>
      </c>
    </row>
    <row r="546" spans="1:65" s="330" customFormat="1" x14ac:dyDescent="0.2">
      <c r="B546" s="331"/>
      <c r="D546" s="299" t="s">
        <v>149</v>
      </c>
      <c r="E546" s="332" t="s">
        <v>1</v>
      </c>
      <c r="F546" s="333" t="s">
        <v>80</v>
      </c>
      <c r="H546" s="334">
        <v>2</v>
      </c>
      <c r="I546" s="142"/>
      <c r="L546" s="331"/>
      <c r="M546" s="335"/>
      <c r="N546" s="336"/>
      <c r="O546" s="336"/>
      <c r="P546" s="336"/>
      <c r="Q546" s="336"/>
      <c r="R546" s="336"/>
      <c r="S546" s="336"/>
      <c r="T546" s="337"/>
      <c r="AT546" s="332" t="s">
        <v>149</v>
      </c>
      <c r="AU546" s="332" t="s">
        <v>80</v>
      </c>
      <c r="AV546" s="330" t="s">
        <v>80</v>
      </c>
      <c r="AW546" s="330" t="s">
        <v>32</v>
      </c>
      <c r="AX546" s="330" t="s">
        <v>72</v>
      </c>
      <c r="AY546" s="332" t="s">
        <v>135</v>
      </c>
    </row>
    <row r="547" spans="1:65" s="338" customFormat="1" x14ac:dyDescent="0.2">
      <c r="B547" s="339"/>
      <c r="D547" s="299" t="s">
        <v>149</v>
      </c>
      <c r="E547" s="340" t="s">
        <v>1</v>
      </c>
      <c r="F547" s="341" t="s">
        <v>165</v>
      </c>
      <c r="H547" s="342">
        <v>3</v>
      </c>
      <c r="I547" s="150"/>
      <c r="L547" s="339"/>
      <c r="M547" s="343"/>
      <c r="N547" s="344"/>
      <c r="O547" s="344"/>
      <c r="P547" s="344"/>
      <c r="Q547" s="344"/>
      <c r="R547" s="344"/>
      <c r="S547" s="344"/>
      <c r="T547" s="345"/>
      <c r="AT547" s="340" t="s">
        <v>149</v>
      </c>
      <c r="AU547" s="340" t="s">
        <v>80</v>
      </c>
      <c r="AV547" s="338" t="s">
        <v>141</v>
      </c>
      <c r="AW547" s="338" t="s">
        <v>32</v>
      </c>
      <c r="AX547" s="338" t="s">
        <v>78</v>
      </c>
      <c r="AY547" s="340" t="s">
        <v>135</v>
      </c>
    </row>
    <row r="548" spans="1:65" s="205" customFormat="1" ht="16.5" customHeight="1" x14ac:dyDescent="0.2">
      <c r="A548" s="201"/>
      <c r="B548" s="202"/>
      <c r="C548" s="309" t="s">
        <v>632</v>
      </c>
      <c r="D548" s="309" t="s">
        <v>479</v>
      </c>
      <c r="E548" s="310" t="s">
        <v>633</v>
      </c>
      <c r="F548" s="311" t="s">
        <v>634</v>
      </c>
      <c r="G548" s="312" t="s">
        <v>628</v>
      </c>
      <c r="H548" s="313">
        <v>1</v>
      </c>
      <c r="I548" s="168"/>
      <c r="J548" s="314">
        <f>ROUND(I548*H548,2)</f>
        <v>0</v>
      </c>
      <c r="K548" s="311" t="s">
        <v>1</v>
      </c>
      <c r="L548" s="315"/>
      <c r="M548" s="316" t="s">
        <v>1</v>
      </c>
      <c r="N548" s="317" t="s">
        <v>40</v>
      </c>
      <c r="O548" s="294"/>
      <c r="P548" s="295">
        <f>O548*H548</f>
        <v>0</v>
      </c>
      <c r="Q548" s="295">
        <v>3.5000000000000003E-2</v>
      </c>
      <c r="R548" s="295">
        <f>Q548*H548</f>
        <v>3.5000000000000003E-2</v>
      </c>
      <c r="S548" s="295">
        <v>0</v>
      </c>
      <c r="T548" s="296">
        <f>S548*H548</f>
        <v>0</v>
      </c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R548" s="297" t="s">
        <v>209</v>
      </c>
      <c r="AT548" s="297" t="s">
        <v>479</v>
      </c>
      <c r="AU548" s="297" t="s">
        <v>80</v>
      </c>
      <c r="AY548" s="192" t="s">
        <v>135</v>
      </c>
      <c r="BE548" s="298">
        <f>IF(N548="základní",J548,0)</f>
        <v>0</v>
      </c>
      <c r="BF548" s="298">
        <f>IF(N548="snížená",J548,0)</f>
        <v>0</v>
      </c>
      <c r="BG548" s="298">
        <f>IF(N548="zákl. přenesená",J548,0)</f>
        <v>0</v>
      </c>
      <c r="BH548" s="298">
        <f>IF(N548="sníž. přenesená",J548,0)</f>
        <v>0</v>
      </c>
      <c r="BI548" s="298">
        <f>IF(N548="nulová",J548,0)</f>
        <v>0</v>
      </c>
      <c r="BJ548" s="192" t="s">
        <v>78</v>
      </c>
      <c r="BK548" s="298">
        <f>ROUND(I548*H548,2)</f>
        <v>0</v>
      </c>
      <c r="BL548" s="192" t="s">
        <v>141</v>
      </c>
      <c r="BM548" s="297" t="s">
        <v>635</v>
      </c>
    </row>
    <row r="549" spans="1:65" s="205" customFormat="1" x14ac:dyDescent="0.2">
      <c r="A549" s="201"/>
      <c r="B549" s="202"/>
      <c r="C549" s="201"/>
      <c r="D549" s="299" t="s">
        <v>143</v>
      </c>
      <c r="E549" s="201"/>
      <c r="F549" s="300" t="s">
        <v>634</v>
      </c>
      <c r="G549" s="201"/>
      <c r="H549" s="201"/>
      <c r="I549" s="49"/>
      <c r="J549" s="201"/>
      <c r="K549" s="201"/>
      <c r="L549" s="202"/>
      <c r="M549" s="301"/>
      <c r="N549" s="302"/>
      <c r="O549" s="294"/>
      <c r="P549" s="294"/>
      <c r="Q549" s="294"/>
      <c r="R549" s="294"/>
      <c r="S549" s="294"/>
      <c r="T549" s="303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T549" s="192" t="s">
        <v>143</v>
      </c>
      <c r="AU549" s="192" t="s">
        <v>80</v>
      </c>
    </row>
    <row r="550" spans="1:65" s="205" customFormat="1" ht="16.5" customHeight="1" x14ac:dyDescent="0.2">
      <c r="A550" s="201"/>
      <c r="B550" s="202"/>
      <c r="C550" s="309" t="s">
        <v>636</v>
      </c>
      <c r="D550" s="309" t="s">
        <v>479</v>
      </c>
      <c r="E550" s="310" t="s">
        <v>637</v>
      </c>
      <c r="F550" s="311" t="s">
        <v>638</v>
      </c>
      <c r="G550" s="312" t="s">
        <v>628</v>
      </c>
      <c r="H550" s="313">
        <v>2</v>
      </c>
      <c r="I550" s="168"/>
      <c r="J550" s="314">
        <f>ROUND(I550*H550,2)</f>
        <v>0</v>
      </c>
      <c r="K550" s="311" t="s">
        <v>1</v>
      </c>
      <c r="L550" s="315"/>
      <c r="M550" s="316" t="s">
        <v>1</v>
      </c>
      <c r="N550" s="317" t="s">
        <v>40</v>
      </c>
      <c r="O550" s="294"/>
      <c r="P550" s="295">
        <f>O550*H550</f>
        <v>0</v>
      </c>
      <c r="Q550" s="295">
        <v>5.8999999999999997E-2</v>
      </c>
      <c r="R550" s="295">
        <f>Q550*H550</f>
        <v>0.11799999999999999</v>
      </c>
      <c r="S550" s="295">
        <v>0</v>
      </c>
      <c r="T550" s="296">
        <f>S550*H550</f>
        <v>0</v>
      </c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R550" s="297" t="s">
        <v>209</v>
      </c>
      <c r="AT550" s="297" t="s">
        <v>479</v>
      </c>
      <c r="AU550" s="297" t="s">
        <v>80</v>
      </c>
      <c r="AY550" s="192" t="s">
        <v>135</v>
      </c>
      <c r="BE550" s="298">
        <f>IF(N550="základní",J550,0)</f>
        <v>0</v>
      </c>
      <c r="BF550" s="298">
        <f>IF(N550="snížená",J550,0)</f>
        <v>0</v>
      </c>
      <c r="BG550" s="298">
        <f>IF(N550="zákl. přenesená",J550,0)</f>
        <v>0</v>
      </c>
      <c r="BH550" s="298">
        <f>IF(N550="sníž. přenesená",J550,0)</f>
        <v>0</v>
      </c>
      <c r="BI550" s="298">
        <f>IF(N550="nulová",J550,0)</f>
        <v>0</v>
      </c>
      <c r="BJ550" s="192" t="s">
        <v>78</v>
      </c>
      <c r="BK550" s="298">
        <f>ROUND(I550*H550,2)</f>
        <v>0</v>
      </c>
      <c r="BL550" s="192" t="s">
        <v>141</v>
      </c>
      <c r="BM550" s="297" t="s">
        <v>639</v>
      </c>
    </row>
    <row r="551" spans="1:65" s="205" customFormat="1" x14ac:dyDescent="0.2">
      <c r="A551" s="201"/>
      <c r="B551" s="202"/>
      <c r="C551" s="201"/>
      <c r="D551" s="299" t="s">
        <v>143</v>
      </c>
      <c r="E551" s="201"/>
      <c r="F551" s="300" t="s">
        <v>638</v>
      </c>
      <c r="G551" s="201"/>
      <c r="H551" s="201"/>
      <c r="I551" s="49"/>
      <c r="J551" s="201"/>
      <c r="K551" s="201"/>
      <c r="L551" s="202"/>
      <c r="M551" s="301"/>
      <c r="N551" s="302"/>
      <c r="O551" s="294"/>
      <c r="P551" s="294"/>
      <c r="Q551" s="294"/>
      <c r="R551" s="294"/>
      <c r="S551" s="294"/>
      <c r="T551" s="303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T551" s="192" t="s">
        <v>143</v>
      </c>
      <c r="AU551" s="192" t="s">
        <v>80</v>
      </c>
    </row>
    <row r="552" spans="1:65" s="205" customFormat="1" ht="24" customHeight="1" x14ac:dyDescent="0.2">
      <c r="A552" s="201"/>
      <c r="B552" s="202"/>
      <c r="C552" s="286" t="s">
        <v>640</v>
      </c>
      <c r="D552" s="286" t="s">
        <v>137</v>
      </c>
      <c r="E552" s="287" t="s">
        <v>641</v>
      </c>
      <c r="F552" s="288" t="s">
        <v>642</v>
      </c>
      <c r="G552" s="289" t="s">
        <v>275</v>
      </c>
      <c r="H552" s="290">
        <v>1.61</v>
      </c>
      <c r="I552" s="119"/>
      <c r="J552" s="291">
        <f>ROUND(I552*H552,2)</f>
        <v>0</v>
      </c>
      <c r="K552" s="288" t="s">
        <v>155</v>
      </c>
      <c r="L552" s="202"/>
      <c r="M552" s="292" t="s">
        <v>1</v>
      </c>
      <c r="N552" s="293" t="s">
        <v>40</v>
      </c>
      <c r="O552" s="294"/>
      <c r="P552" s="295">
        <f>O552*H552</f>
        <v>0</v>
      </c>
      <c r="Q552" s="295">
        <v>0</v>
      </c>
      <c r="R552" s="295">
        <f>Q552*H552</f>
        <v>0</v>
      </c>
      <c r="S552" s="295">
        <v>0</v>
      </c>
      <c r="T552" s="296">
        <f>S552*H552</f>
        <v>0</v>
      </c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R552" s="297" t="s">
        <v>141</v>
      </c>
      <c r="AT552" s="297" t="s">
        <v>137</v>
      </c>
      <c r="AU552" s="297" t="s">
        <v>80</v>
      </c>
      <c r="AY552" s="192" t="s">
        <v>135</v>
      </c>
      <c r="BE552" s="298">
        <f>IF(N552="základní",J552,0)</f>
        <v>0</v>
      </c>
      <c r="BF552" s="298">
        <f>IF(N552="snížená",J552,0)</f>
        <v>0</v>
      </c>
      <c r="BG552" s="298">
        <f>IF(N552="zákl. přenesená",J552,0)</f>
        <v>0</v>
      </c>
      <c r="BH552" s="298">
        <f>IF(N552="sníž. přenesená",J552,0)</f>
        <v>0</v>
      </c>
      <c r="BI552" s="298">
        <f>IF(N552="nulová",J552,0)</f>
        <v>0</v>
      </c>
      <c r="BJ552" s="192" t="s">
        <v>78</v>
      </c>
      <c r="BK552" s="298">
        <f>ROUND(I552*H552,2)</f>
        <v>0</v>
      </c>
      <c r="BL552" s="192" t="s">
        <v>141</v>
      </c>
      <c r="BM552" s="297" t="s">
        <v>643</v>
      </c>
    </row>
    <row r="553" spans="1:65" s="205" customFormat="1" ht="29.25" x14ac:dyDescent="0.2">
      <c r="A553" s="201"/>
      <c r="B553" s="202"/>
      <c r="C553" s="201"/>
      <c r="D553" s="299" t="s">
        <v>143</v>
      </c>
      <c r="E553" s="201"/>
      <c r="F553" s="300" t="s">
        <v>644</v>
      </c>
      <c r="G553" s="201"/>
      <c r="H553" s="201"/>
      <c r="I553" s="49"/>
      <c r="J553" s="201"/>
      <c r="K553" s="201"/>
      <c r="L553" s="202"/>
      <c r="M553" s="301"/>
      <c r="N553" s="302"/>
      <c r="O553" s="294"/>
      <c r="P553" s="294"/>
      <c r="Q553" s="294"/>
      <c r="R553" s="294"/>
      <c r="S553" s="294"/>
      <c r="T553" s="303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T553" s="192" t="s">
        <v>143</v>
      </c>
      <c r="AU553" s="192" t="s">
        <v>80</v>
      </c>
    </row>
    <row r="554" spans="1:65" s="205" customFormat="1" ht="19.5" x14ac:dyDescent="0.2">
      <c r="A554" s="201"/>
      <c r="B554" s="202"/>
      <c r="C554" s="201"/>
      <c r="D554" s="299" t="s">
        <v>171</v>
      </c>
      <c r="E554" s="201"/>
      <c r="F554" s="322" t="s">
        <v>172</v>
      </c>
      <c r="G554" s="201"/>
      <c r="H554" s="201"/>
      <c r="I554" s="49"/>
      <c r="J554" s="201"/>
      <c r="K554" s="201"/>
      <c r="L554" s="202"/>
      <c r="M554" s="301"/>
      <c r="N554" s="302"/>
      <c r="O554" s="294"/>
      <c r="P554" s="294"/>
      <c r="Q554" s="294"/>
      <c r="R554" s="294"/>
      <c r="S554" s="294"/>
      <c r="T554" s="303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T554" s="192" t="s">
        <v>171</v>
      </c>
      <c r="AU554" s="192" t="s">
        <v>80</v>
      </c>
    </row>
    <row r="555" spans="1:65" s="323" customFormat="1" x14ac:dyDescent="0.2">
      <c r="B555" s="324"/>
      <c r="D555" s="299" t="s">
        <v>149</v>
      </c>
      <c r="E555" s="325" t="s">
        <v>1</v>
      </c>
      <c r="F555" s="326" t="s">
        <v>620</v>
      </c>
      <c r="H555" s="325" t="s">
        <v>1</v>
      </c>
      <c r="I555" s="134"/>
      <c r="L555" s="324"/>
      <c r="M555" s="327"/>
      <c r="N555" s="328"/>
      <c r="O555" s="328"/>
      <c r="P555" s="328"/>
      <c r="Q555" s="328"/>
      <c r="R555" s="328"/>
      <c r="S555" s="328"/>
      <c r="T555" s="329"/>
      <c r="AT555" s="325" t="s">
        <v>149</v>
      </c>
      <c r="AU555" s="325" t="s">
        <v>80</v>
      </c>
      <c r="AV555" s="323" t="s">
        <v>78</v>
      </c>
      <c r="AW555" s="323" t="s">
        <v>32</v>
      </c>
      <c r="AX555" s="323" t="s">
        <v>72</v>
      </c>
      <c r="AY555" s="325" t="s">
        <v>135</v>
      </c>
    </row>
    <row r="556" spans="1:65" s="330" customFormat="1" x14ac:dyDescent="0.2">
      <c r="B556" s="331"/>
      <c r="D556" s="299" t="s">
        <v>149</v>
      </c>
      <c r="E556" s="332" t="s">
        <v>1</v>
      </c>
      <c r="F556" s="333" t="s">
        <v>645</v>
      </c>
      <c r="H556" s="334">
        <v>0.35299999999999998</v>
      </c>
      <c r="I556" s="142"/>
      <c r="L556" s="331"/>
      <c r="M556" s="335"/>
      <c r="N556" s="336"/>
      <c r="O556" s="336"/>
      <c r="P556" s="336"/>
      <c r="Q556" s="336"/>
      <c r="R556" s="336"/>
      <c r="S556" s="336"/>
      <c r="T556" s="337"/>
      <c r="AT556" s="332" t="s">
        <v>149</v>
      </c>
      <c r="AU556" s="332" t="s">
        <v>80</v>
      </c>
      <c r="AV556" s="330" t="s">
        <v>80</v>
      </c>
      <c r="AW556" s="330" t="s">
        <v>32</v>
      </c>
      <c r="AX556" s="330" t="s">
        <v>72</v>
      </c>
      <c r="AY556" s="332" t="s">
        <v>135</v>
      </c>
    </row>
    <row r="557" spans="1:65" s="323" customFormat="1" x14ac:dyDescent="0.2">
      <c r="B557" s="324"/>
      <c r="D557" s="299" t="s">
        <v>149</v>
      </c>
      <c r="E557" s="325" t="s">
        <v>1</v>
      </c>
      <c r="F557" s="326" t="s">
        <v>292</v>
      </c>
      <c r="H557" s="325" t="s">
        <v>1</v>
      </c>
      <c r="I557" s="134"/>
      <c r="L557" s="324"/>
      <c r="M557" s="327"/>
      <c r="N557" s="328"/>
      <c r="O557" s="328"/>
      <c r="P557" s="328"/>
      <c r="Q557" s="328"/>
      <c r="R557" s="328"/>
      <c r="S557" s="328"/>
      <c r="T557" s="329"/>
      <c r="AT557" s="325" t="s">
        <v>149</v>
      </c>
      <c r="AU557" s="325" t="s">
        <v>80</v>
      </c>
      <c r="AV557" s="323" t="s">
        <v>78</v>
      </c>
      <c r="AW557" s="323" t="s">
        <v>32</v>
      </c>
      <c r="AX557" s="323" t="s">
        <v>72</v>
      </c>
      <c r="AY557" s="325" t="s">
        <v>135</v>
      </c>
    </row>
    <row r="558" spans="1:65" s="330" customFormat="1" x14ac:dyDescent="0.2">
      <c r="B558" s="331"/>
      <c r="D558" s="299" t="s">
        <v>149</v>
      </c>
      <c r="E558" s="332" t="s">
        <v>1</v>
      </c>
      <c r="F558" s="333" t="s">
        <v>646</v>
      </c>
      <c r="H558" s="334">
        <v>1.08</v>
      </c>
      <c r="I558" s="142"/>
      <c r="L558" s="331"/>
      <c r="M558" s="335"/>
      <c r="N558" s="336"/>
      <c r="O558" s="336"/>
      <c r="P558" s="336"/>
      <c r="Q558" s="336"/>
      <c r="R558" s="336"/>
      <c r="S558" s="336"/>
      <c r="T558" s="337"/>
      <c r="AT558" s="332" t="s">
        <v>149</v>
      </c>
      <c r="AU558" s="332" t="s">
        <v>80</v>
      </c>
      <c r="AV558" s="330" t="s">
        <v>80</v>
      </c>
      <c r="AW558" s="330" t="s">
        <v>32</v>
      </c>
      <c r="AX558" s="330" t="s">
        <v>72</v>
      </c>
      <c r="AY558" s="332" t="s">
        <v>135</v>
      </c>
    </row>
    <row r="559" spans="1:65" s="323" customFormat="1" x14ac:dyDescent="0.2">
      <c r="B559" s="324"/>
      <c r="D559" s="299" t="s">
        <v>149</v>
      </c>
      <c r="E559" s="325" t="s">
        <v>1</v>
      </c>
      <c r="F559" s="326" t="s">
        <v>194</v>
      </c>
      <c r="H559" s="325" t="s">
        <v>1</v>
      </c>
      <c r="I559" s="134"/>
      <c r="L559" s="324"/>
      <c r="M559" s="327"/>
      <c r="N559" s="328"/>
      <c r="O559" s="328"/>
      <c r="P559" s="328"/>
      <c r="Q559" s="328"/>
      <c r="R559" s="328"/>
      <c r="S559" s="328"/>
      <c r="T559" s="329"/>
      <c r="AT559" s="325" t="s">
        <v>149</v>
      </c>
      <c r="AU559" s="325" t="s">
        <v>80</v>
      </c>
      <c r="AV559" s="323" t="s">
        <v>78</v>
      </c>
      <c r="AW559" s="323" t="s">
        <v>32</v>
      </c>
      <c r="AX559" s="323" t="s">
        <v>72</v>
      </c>
      <c r="AY559" s="325" t="s">
        <v>135</v>
      </c>
    </row>
    <row r="560" spans="1:65" s="330" customFormat="1" x14ac:dyDescent="0.2">
      <c r="B560" s="331"/>
      <c r="D560" s="299" t="s">
        <v>149</v>
      </c>
      <c r="E560" s="332" t="s">
        <v>1</v>
      </c>
      <c r="F560" s="333" t="s">
        <v>647</v>
      </c>
      <c r="H560" s="334">
        <v>0.17699999999999999</v>
      </c>
      <c r="I560" s="142"/>
      <c r="L560" s="331"/>
      <c r="M560" s="335"/>
      <c r="N560" s="336"/>
      <c r="O560" s="336"/>
      <c r="P560" s="336"/>
      <c r="Q560" s="336"/>
      <c r="R560" s="336"/>
      <c r="S560" s="336"/>
      <c r="T560" s="337"/>
      <c r="AT560" s="332" t="s">
        <v>149</v>
      </c>
      <c r="AU560" s="332" t="s">
        <v>80</v>
      </c>
      <c r="AV560" s="330" t="s">
        <v>80</v>
      </c>
      <c r="AW560" s="330" t="s">
        <v>32</v>
      </c>
      <c r="AX560" s="330" t="s">
        <v>72</v>
      </c>
      <c r="AY560" s="332" t="s">
        <v>135</v>
      </c>
    </row>
    <row r="561" spans="1:65" s="338" customFormat="1" x14ac:dyDescent="0.2">
      <c r="B561" s="339"/>
      <c r="D561" s="299" t="s">
        <v>149</v>
      </c>
      <c r="E561" s="340" t="s">
        <v>1</v>
      </c>
      <c r="F561" s="341" t="s">
        <v>165</v>
      </c>
      <c r="H561" s="342">
        <v>1.61</v>
      </c>
      <c r="I561" s="150"/>
      <c r="L561" s="339"/>
      <c r="M561" s="343"/>
      <c r="N561" s="344"/>
      <c r="O561" s="344"/>
      <c r="P561" s="344"/>
      <c r="Q561" s="344"/>
      <c r="R561" s="344"/>
      <c r="S561" s="344"/>
      <c r="T561" s="345"/>
      <c r="AT561" s="340" t="s">
        <v>149</v>
      </c>
      <c r="AU561" s="340" t="s">
        <v>80</v>
      </c>
      <c r="AV561" s="338" t="s">
        <v>141</v>
      </c>
      <c r="AW561" s="338" t="s">
        <v>32</v>
      </c>
      <c r="AX561" s="338" t="s">
        <v>78</v>
      </c>
      <c r="AY561" s="340" t="s">
        <v>135</v>
      </c>
    </row>
    <row r="562" spans="1:65" s="273" customFormat="1" ht="22.9" customHeight="1" x14ac:dyDescent="0.2">
      <c r="B562" s="274"/>
      <c r="D562" s="275" t="s">
        <v>71</v>
      </c>
      <c r="E562" s="284" t="s">
        <v>166</v>
      </c>
      <c r="F562" s="284" t="s">
        <v>648</v>
      </c>
      <c r="I562" s="103"/>
      <c r="J562" s="285">
        <f>BK562</f>
        <v>0</v>
      </c>
      <c r="L562" s="274"/>
      <c r="M562" s="278"/>
      <c r="N562" s="279"/>
      <c r="O562" s="279"/>
      <c r="P562" s="280">
        <f>SUM(P563:P639)</f>
        <v>0</v>
      </c>
      <c r="Q562" s="279"/>
      <c r="R562" s="280">
        <f>SUM(R563:R639)</f>
        <v>0</v>
      </c>
      <c r="S562" s="279"/>
      <c r="T562" s="281">
        <f>SUM(T563:T639)</f>
        <v>0</v>
      </c>
      <c r="AR562" s="275" t="s">
        <v>78</v>
      </c>
      <c r="AT562" s="282" t="s">
        <v>71</v>
      </c>
      <c r="AU562" s="282" t="s">
        <v>78</v>
      </c>
      <c r="AY562" s="275" t="s">
        <v>135</v>
      </c>
      <c r="BK562" s="283">
        <f>SUM(BK563:BK639)</f>
        <v>0</v>
      </c>
    </row>
    <row r="563" spans="1:65" s="205" customFormat="1" ht="24" customHeight="1" x14ac:dyDescent="0.2">
      <c r="A563" s="201"/>
      <c r="B563" s="202"/>
      <c r="C563" s="286" t="s">
        <v>649</v>
      </c>
      <c r="D563" s="286" t="s">
        <v>137</v>
      </c>
      <c r="E563" s="287" t="s">
        <v>650</v>
      </c>
      <c r="F563" s="288" t="s">
        <v>651</v>
      </c>
      <c r="G563" s="289" t="s">
        <v>140</v>
      </c>
      <c r="H563" s="290">
        <v>2920.1</v>
      </c>
      <c r="I563" s="119"/>
      <c r="J563" s="291">
        <f>ROUND(I563*H563,2)</f>
        <v>0</v>
      </c>
      <c r="K563" s="288" t="s">
        <v>155</v>
      </c>
      <c r="L563" s="202"/>
      <c r="M563" s="292" t="s">
        <v>1</v>
      </c>
      <c r="N563" s="293" t="s">
        <v>40</v>
      </c>
      <c r="O563" s="294"/>
      <c r="P563" s="295">
        <f>O563*H563</f>
        <v>0</v>
      </c>
      <c r="Q563" s="295">
        <v>0</v>
      </c>
      <c r="R563" s="295">
        <f>Q563*H563</f>
        <v>0</v>
      </c>
      <c r="S563" s="295">
        <v>0</v>
      </c>
      <c r="T563" s="296">
        <f>S563*H563</f>
        <v>0</v>
      </c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R563" s="297" t="s">
        <v>141</v>
      </c>
      <c r="AT563" s="297" t="s">
        <v>137</v>
      </c>
      <c r="AU563" s="297" t="s">
        <v>80</v>
      </c>
      <c r="AY563" s="192" t="s">
        <v>135</v>
      </c>
      <c r="BE563" s="298">
        <f>IF(N563="základní",J563,0)</f>
        <v>0</v>
      </c>
      <c r="BF563" s="298">
        <f>IF(N563="snížená",J563,0)</f>
        <v>0</v>
      </c>
      <c r="BG563" s="298">
        <f>IF(N563="zákl. přenesená",J563,0)</f>
        <v>0</v>
      </c>
      <c r="BH563" s="298">
        <f>IF(N563="sníž. přenesená",J563,0)</f>
        <v>0</v>
      </c>
      <c r="BI563" s="298">
        <f>IF(N563="nulová",J563,0)</f>
        <v>0</v>
      </c>
      <c r="BJ563" s="192" t="s">
        <v>78</v>
      </c>
      <c r="BK563" s="298">
        <f>ROUND(I563*H563,2)</f>
        <v>0</v>
      </c>
      <c r="BL563" s="192" t="s">
        <v>141</v>
      </c>
      <c r="BM563" s="297" t="s">
        <v>652</v>
      </c>
    </row>
    <row r="564" spans="1:65" s="205" customFormat="1" ht="19.5" x14ac:dyDescent="0.2">
      <c r="A564" s="201"/>
      <c r="B564" s="202"/>
      <c r="C564" s="201"/>
      <c r="D564" s="299" t="s">
        <v>143</v>
      </c>
      <c r="E564" s="201"/>
      <c r="F564" s="300" t="s">
        <v>653</v>
      </c>
      <c r="G564" s="201"/>
      <c r="H564" s="201"/>
      <c r="I564" s="49"/>
      <c r="J564" s="201"/>
      <c r="K564" s="201"/>
      <c r="L564" s="202"/>
      <c r="M564" s="301"/>
      <c r="N564" s="302"/>
      <c r="O564" s="294"/>
      <c r="P564" s="294"/>
      <c r="Q564" s="294"/>
      <c r="R564" s="294"/>
      <c r="S564" s="294"/>
      <c r="T564" s="303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T564" s="192" t="s">
        <v>143</v>
      </c>
      <c r="AU564" s="192" t="s">
        <v>80</v>
      </c>
    </row>
    <row r="565" spans="1:65" s="205" customFormat="1" ht="19.5" x14ac:dyDescent="0.2">
      <c r="A565" s="201"/>
      <c r="B565" s="202"/>
      <c r="C565" s="201"/>
      <c r="D565" s="299" t="s">
        <v>171</v>
      </c>
      <c r="E565" s="201"/>
      <c r="F565" s="322" t="s">
        <v>172</v>
      </c>
      <c r="G565" s="201"/>
      <c r="H565" s="201"/>
      <c r="I565" s="49"/>
      <c r="J565" s="201"/>
      <c r="K565" s="201"/>
      <c r="L565" s="202"/>
      <c r="M565" s="301"/>
      <c r="N565" s="302"/>
      <c r="O565" s="294"/>
      <c r="P565" s="294"/>
      <c r="Q565" s="294"/>
      <c r="R565" s="294"/>
      <c r="S565" s="294"/>
      <c r="T565" s="303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T565" s="192" t="s">
        <v>171</v>
      </c>
      <c r="AU565" s="192" t="s">
        <v>80</v>
      </c>
    </row>
    <row r="566" spans="1:65" s="323" customFormat="1" x14ac:dyDescent="0.2">
      <c r="B566" s="324"/>
      <c r="D566" s="299" t="s">
        <v>149</v>
      </c>
      <c r="E566" s="325" t="s">
        <v>1</v>
      </c>
      <c r="F566" s="326" t="s">
        <v>654</v>
      </c>
      <c r="H566" s="325" t="s">
        <v>1</v>
      </c>
      <c r="I566" s="134"/>
      <c r="L566" s="324"/>
      <c r="M566" s="327"/>
      <c r="N566" s="328"/>
      <c r="O566" s="328"/>
      <c r="P566" s="328"/>
      <c r="Q566" s="328"/>
      <c r="R566" s="328"/>
      <c r="S566" s="328"/>
      <c r="T566" s="329"/>
      <c r="AT566" s="325" t="s">
        <v>149</v>
      </c>
      <c r="AU566" s="325" t="s">
        <v>80</v>
      </c>
      <c r="AV566" s="323" t="s">
        <v>78</v>
      </c>
      <c r="AW566" s="323" t="s">
        <v>32</v>
      </c>
      <c r="AX566" s="323" t="s">
        <v>72</v>
      </c>
      <c r="AY566" s="325" t="s">
        <v>135</v>
      </c>
    </row>
    <row r="567" spans="1:65" s="330" customFormat="1" x14ac:dyDescent="0.2">
      <c r="B567" s="331"/>
      <c r="D567" s="299" t="s">
        <v>149</v>
      </c>
      <c r="E567" s="332" t="s">
        <v>1</v>
      </c>
      <c r="F567" s="333" t="s">
        <v>174</v>
      </c>
      <c r="H567" s="334">
        <v>462.74900000000002</v>
      </c>
      <c r="I567" s="142"/>
      <c r="L567" s="331"/>
      <c r="M567" s="335"/>
      <c r="N567" s="336"/>
      <c r="O567" s="336"/>
      <c r="P567" s="336"/>
      <c r="Q567" s="336"/>
      <c r="R567" s="336"/>
      <c r="S567" s="336"/>
      <c r="T567" s="337"/>
      <c r="AT567" s="332" t="s">
        <v>149</v>
      </c>
      <c r="AU567" s="332" t="s">
        <v>80</v>
      </c>
      <c r="AV567" s="330" t="s">
        <v>80</v>
      </c>
      <c r="AW567" s="330" t="s">
        <v>32</v>
      </c>
      <c r="AX567" s="330" t="s">
        <v>72</v>
      </c>
      <c r="AY567" s="332" t="s">
        <v>135</v>
      </c>
    </row>
    <row r="568" spans="1:65" s="330" customFormat="1" x14ac:dyDescent="0.2">
      <c r="B568" s="331"/>
      <c r="D568" s="299" t="s">
        <v>149</v>
      </c>
      <c r="E568" s="332" t="s">
        <v>1</v>
      </c>
      <c r="F568" s="333" t="s">
        <v>175</v>
      </c>
      <c r="H568" s="334">
        <v>507.04700000000003</v>
      </c>
      <c r="I568" s="142"/>
      <c r="L568" s="331"/>
      <c r="M568" s="335"/>
      <c r="N568" s="336"/>
      <c r="O568" s="336"/>
      <c r="P568" s="336"/>
      <c r="Q568" s="336"/>
      <c r="R568" s="336"/>
      <c r="S568" s="336"/>
      <c r="T568" s="337"/>
      <c r="AT568" s="332" t="s">
        <v>149</v>
      </c>
      <c r="AU568" s="332" t="s">
        <v>80</v>
      </c>
      <c r="AV568" s="330" t="s">
        <v>80</v>
      </c>
      <c r="AW568" s="330" t="s">
        <v>32</v>
      </c>
      <c r="AX568" s="330" t="s">
        <v>72</v>
      </c>
      <c r="AY568" s="332" t="s">
        <v>135</v>
      </c>
    </row>
    <row r="569" spans="1:65" s="330" customFormat="1" x14ac:dyDescent="0.2">
      <c r="B569" s="331"/>
      <c r="D569" s="299" t="s">
        <v>149</v>
      </c>
      <c r="E569" s="332" t="s">
        <v>1</v>
      </c>
      <c r="F569" s="333" t="s">
        <v>176</v>
      </c>
      <c r="H569" s="334">
        <v>36.225000000000001</v>
      </c>
      <c r="I569" s="142"/>
      <c r="L569" s="331"/>
      <c r="M569" s="335"/>
      <c r="N569" s="336"/>
      <c r="O569" s="336"/>
      <c r="P569" s="336"/>
      <c r="Q569" s="336"/>
      <c r="R569" s="336"/>
      <c r="S569" s="336"/>
      <c r="T569" s="337"/>
      <c r="AT569" s="332" t="s">
        <v>149</v>
      </c>
      <c r="AU569" s="332" t="s">
        <v>80</v>
      </c>
      <c r="AV569" s="330" t="s">
        <v>80</v>
      </c>
      <c r="AW569" s="330" t="s">
        <v>32</v>
      </c>
      <c r="AX569" s="330" t="s">
        <v>72</v>
      </c>
      <c r="AY569" s="332" t="s">
        <v>135</v>
      </c>
    </row>
    <row r="570" spans="1:65" s="330" customFormat="1" x14ac:dyDescent="0.2">
      <c r="B570" s="331"/>
      <c r="D570" s="299" t="s">
        <v>149</v>
      </c>
      <c r="E570" s="332" t="s">
        <v>1</v>
      </c>
      <c r="F570" s="333" t="s">
        <v>177</v>
      </c>
      <c r="H570" s="334">
        <v>187.95599999999999</v>
      </c>
      <c r="I570" s="142"/>
      <c r="L570" s="331"/>
      <c r="M570" s="335"/>
      <c r="N570" s="336"/>
      <c r="O570" s="336"/>
      <c r="P570" s="336"/>
      <c r="Q570" s="336"/>
      <c r="R570" s="336"/>
      <c r="S570" s="336"/>
      <c r="T570" s="337"/>
      <c r="AT570" s="332" t="s">
        <v>149</v>
      </c>
      <c r="AU570" s="332" t="s">
        <v>80</v>
      </c>
      <c r="AV570" s="330" t="s">
        <v>80</v>
      </c>
      <c r="AW570" s="330" t="s">
        <v>32</v>
      </c>
      <c r="AX570" s="330" t="s">
        <v>72</v>
      </c>
      <c r="AY570" s="332" t="s">
        <v>135</v>
      </c>
    </row>
    <row r="571" spans="1:65" s="330" customFormat="1" x14ac:dyDescent="0.2">
      <c r="B571" s="331"/>
      <c r="D571" s="299" t="s">
        <v>149</v>
      </c>
      <c r="E571" s="332" t="s">
        <v>1</v>
      </c>
      <c r="F571" s="333" t="s">
        <v>178</v>
      </c>
      <c r="H571" s="334">
        <v>148.21199999999999</v>
      </c>
      <c r="I571" s="142"/>
      <c r="L571" s="331"/>
      <c r="M571" s="335"/>
      <c r="N571" s="336"/>
      <c r="O571" s="336"/>
      <c r="P571" s="336"/>
      <c r="Q571" s="336"/>
      <c r="R571" s="336"/>
      <c r="S571" s="336"/>
      <c r="T571" s="337"/>
      <c r="AT571" s="332" t="s">
        <v>149</v>
      </c>
      <c r="AU571" s="332" t="s">
        <v>80</v>
      </c>
      <c r="AV571" s="330" t="s">
        <v>80</v>
      </c>
      <c r="AW571" s="330" t="s">
        <v>32</v>
      </c>
      <c r="AX571" s="330" t="s">
        <v>72</v>
      </c>
      <c r="AY571" s="332" t="s">
        <v>135</v>
      </c>
    </row>
    <row r="572" spans="1:65" s="330" customFormat="1" x14ac:dyDescent="0.2">
      <c r="B572" s="331"/>
      <c r="D572" s="299" t="s">
        <v>149</v>
      </c>
      <c r="E572" s="332" t="s">
        <v>1</v>
      </c>
      <c r="F572" s="333" t="s">
        <v>179</v>
      </c>
      <c r="H572" s="334">
        <v>22.562999999999999</v>
      </c>
      <c r="I572" s="142"/>
      <c r="L572" s="331"/>
      <c r="M572" s="335"/>
      <c r="N572" s="336"/>
      <c r="O572" s="336"/>
      <c r="P572" s="336"/>
      <c r="Q572" s="336"/>
      <c r="R572" s="336"/>
      <c r="S572" s="336"/>
      <c r="T572" s="337"/>
      <c r="AT572" s="332" t="s">
        <v>149</v>
      </c>
      <c r="AU572" s="332" t="s">
        <v>80</v>
      </c>
      <c r="AV572" s="330" t="s">
        <v>80</v>
      </c>
      <c r="AW572" s="330" t="s">
        <v>32</v>
      </c>
      <c r="AX572" s="330" t="s">
        <v>72</v>
      </c>
      <c r="AY572" s="332" t="s">
        <v>135</v>
      </c>
    </row>
    <row r="573" spans="1:65" s="330" customFormat="1" x14ac:dyDescent="0.2">
      <c r="B573" s="331"/>
      <c r="D573" s="299" t="s">
        <v>149</v>
      </c>
      <c r="E573" s="332" t="s">
        <v>1</v>
      </c>
      <c r="F573" s="333" t="s">
        <v>180</v>
      </c>
      <c r="H573" s="334">
        <v>41.917999999999999</v>
      </c>
      <c r="I573" s="142"/>
      <c r="L573" s="331"/>
      <c r="M573" s="335"/>
      <c r="N573" s="336"/>
      <c r="O573" s="336"/>
      <c r="P573" s="336"/>
      <c r="Q573" s="336"/>
      <c r="R573" s="336"/>
      <c r="S573" s="336"/>
      <c r="T573" s="337"/>
      <c r="AT573" s="332" t="s">
        <v>149</v>
      </c>
      <c r="AU573" s="332" t="s">
        <v>80</v>
      </c>
      <c r="AV573" s="330" t="s">
        <v>80</v>
      </c>
      <c r="AW573" s="330" t="s">
        <v>32</v>
      </c>
      <c r="AX573" s="330" t="s">
        <v>72</v>
      </c>
      <c r="AY573" s="332" t="s">
        <v>135</v>
      </c>
    </row>
    <row r="574" spans="1:65" s="330" customFormat="1" x14ac:dyDescent="0.2">
      <c r="B574" s="331"/>
      <c r="D574" s="299" t="s">
        <v>149</v>
      </c>
      <c r="E574" s="332" t="s">
        <v>1</v>
      </c>
      <c r="F574" s="333" t="s">
        <v>181</v>
      </c>
      <c r="H574" s="334">
        <v>126.374</v>
      </c>
      <c r="I574" s="142"/>
      <c r="L574" s="331"/>
      <c r="M574" s="335"/>
      <c r="N574" s="336"/>
      <c r="O574" s="336"/>
      <c r="P574" s="336"/>
      <c r="Q574" s="336"/>
      <c r="R574" s="336"/>
      <c r="S574" s="336"/>
      <c r="T574" s="337"/>
      <c r="AT574" s="332" t="s">
        <v>149</v>
      </c>
      <c r="AU574" s="332" t="s">
        <v>80</v>
      </c>
      <c r="AV574" s="330" t="s">
        <v>80</v>
      </c>
      <c r="AW574" s="330" t="s">
        <v>32</v>
      </c>
      <c r="AX574" s="330" t="s">
        <v>72</v>
      </c>
      <c r="AY574" s="332" t="s">
        <v>135</v>
      </c>
    </row>
    <row r="575" spans="1:65" s="330" customFormat="1" x14ac:dyDescent="0.2">
      <c r="B575" s="331"/>
      <c r="D575" s="299" t="s">
        <v>149</v>
      </c>
      <c r="E575" s="332" t="s">
        <v>1</v>
      </c>
      <c r="F575" s="333" t="s">
        <v>182</v>
      </c>
      <c r="H575" s="334">
        <v>67.275000000000006</v>
      </c>
      <c r="I575" s="142"/>
      <c r="L575" s="331"/>
      <c r="M575" s="335"/>
      <c r="N575" s="336"/>
      <c r="O575" s="336"/>
      <c r="P575" s="336"/>
      <c r="Q575" s="336"/>
      <c r="R575" s="336"/>
      <c r="S575" s="336"/>
      <c r="T575" s="337"/>
      <c r="AT575" s="332" t="s">
        <v>149</v>
      </c>
      <c r="AU575" s="332" t="s">
        <v>80</v>
      </c>
      <c r="AV575" s="330" t="s">
        <v>80</v>
      </c>
      <c r="AW575" s="330" t="s">
        <v>32</v>
      </c>
      <c r="AX575" s="330" t="s">
        <v>72</v>
      </c>
      <c r="AY575" s="332" t="s">
        <v>135</v>
      </c>
    </row>
    <row r="576" spans="1:65" s="330" customFormat="1" x14ac:dyDescent="0.2">
      <c r="B576" s="331"/>
      <c r="D576" s="299" t="s">
        <v>149</v>
      </c>
      <c r="E576" s="332" t="s">
        <v>1</v>
      </c>
      <c r="F576" s="333" t="s">
        <v>183</v>
      </c>
      <c r="H576" s="334">
        <v>59.72</v>
      </c>
      <c r="I576" s="142"/>
      <c r="L576" s="331"/>
      <c r="M576" s="335"/>
      <c r="N576" s="336"/>
      <c r="O576" s="336"/>
      <c r="P576" s="336"/>
      <c r="Q576" s="336"/>
      <c r="R576" s="336"/>
      <c r="S576" s="336"/>
      <c r="T576" s="337"/>
      <c r="AT576" s="332" t="s">
        <v>149</v>
      </c>
      <c r="AU576" s="332" t="s">
        <v>80</v>
      </c>
      <c r="AV576" s="330" t="s">
        <v>80</v>
      </c>
      <c r="AW576" s="330" t="s">
        <v>32</v>
      </c>
      <c r="AX576" s="330" t="s">
        <v>72</v>
      </c>
      <c r="AY576" s="332" t="s">
        <v>135</v>
      </c>
    </row>
    <row r="577" spans="1:65" s="330" customFormat="1" x14ac:dyDescent="0.2">
      <c r="B577" s="331"/>
      <c r="D577" s="299" t="s">
        <v>149</v>
      </c>
      <c r="E577" s="332" t="s">
        <v>1</v>
      </c>
      <c r="F577" s="333" t="s">
        <v>184</v>
      </c>
      <c r="H577" s="334">
        <v>10.868</v>
      </c>
      <c r="I577" s="142"/>
      <c r="L577" s="331"/>
      <c r="M577" s="335"/>
      <c r="N577" s="336"/>
      <c r="O577" s="336"/>
      <c r="P577" s="336"/>
      <c r="Q577" s="336"/>
      <c r="R577" s="336"/>
      <c r="S577" s="336"/>
      <c r="T577" s="337"/>
      <c r="AT577" s="332" t="s">
        <v>149</v>
      </c>
      <c r="AU577" s="332" t="s">
        <v>80</v>
      </c>
      <c r="AV577" s="330" t="s">
        <v>80</v>
      </c>
      <c r="AW577" s="330" t="s">
        <v>32</v>
      </c>
      <c r="AX577" s="330" t="s">
        <v>72</v>
      </c>
      <c r="AY577" s="332" t="s">
        <v>135</v>
      </c>
    </row>
    <row r="578" spans="1:65" s="330" customFormat="1" x14ac:dyDescent="0.2">
      <c r="B578" s="331"/>
      <c r="D578" s="299" t="s">
        <v>149</v>
      </c>
      <c r="E578" s="332" t="s">
        <v>1</v>
      </c>
      <c r="F578" s="333" t="s">
        <v>185</v>
      </c>
      <c r="H578" s="334">
        <v>68.31</v>
      </c>
      <c r="I578" s="142"/>
      <c r="L578" s="331"/>
      <c r="M578" s="335"/>
      <c r="N578" s="336"/>
      <c r="O578" s="336"/>
      <c r="P578" s="336"/>
      <c r="Q578" s="336"/>
      <c r="R578" s="336"/>
      <c r="S578" s="336"/>
      <c r="T578" s="337"/>
      <c r="AT578" s="332" t="s">
        <v>149</v>
      </c>
      <c r="AU578" s="332" t="s">
        <v>80</v>
      </c>
      <c r="AV578" s="330" t="s">
        <v>80</v>
      </c>
      <c r="AW578" s="330" t="s">
        <v>32</v>
      </c>
      <c r="AX578" s="330" t="s">
        <v>72</v>
      </c>
      <c r="AY578" s="332" t="s">
        <v>135</v>
      </c>
    </row>
    <row r="579" spans="1:65" s="330" customFormat="1" x14ac:dyDescent="0.2">
      <c r="B579" s="331"/>
      <c r="D579" s="299" t="s">
        <v>149</v>
      </c>
      <c r="E579" s="332" t="s">
        <v>1</v>
      </c>
      <c r="F579" s="333" t="s">
        <v>186</v>
      </c>
      <c r="H579" s="334">
        <v>163.01300000000001</v>
      </c>
      <c r="I579" s="142"/>
      <c r="L579" s="331"/>
      <c r="M579" s="335"/>
      <c r="N579" s="336"/>
      <c r="O579" s="336"/>
      <c r="P579" s="336"/>
      <c r="Q579" s="336"/>
      <c r="R579" s="336"/>
      <c r="S579" s="336"/>
      <c r="T579" s="337"/>
      <c r="AT579" s="332" t="s">
        <v>149</v>
      </c>
      <c r="AU579" s="332" t="s">
        <v>80</v>
      </c>
      <c r="AV579" s="330" t="s">
        <v>80</v>
      </c>
      <c r="AW579" s="330" t="s">
        <v>32</v>
      </c>
      <c r="AX579" s="330" t="s">
        <v>72</v>
      </c>
      <c r="AY579" s="332" t="s">
        <v>135</v>
      </c>
    </row>
    <row r="580" spans="1:65" s="330" customFormat="1" x14ac:dyDescent="0.2">
      <c r="B580" s="331"/>
      <c r="D580" s="299" t="s">
        <v>149</v>
      </c>
      <c r="E580" s="332" t="s">
        <v>1</v>
      </c>
      <c r="F580" s="333" t="s">
        <v>187</v>
      </c>
      <c r="H580" s="334">
        <v>299.39999999999998</v>
      </c>
      <c r="I580" s="142"/>
      <c r="L580" s="331"/>
      <c r="M580" s="335"/>
      <c r="N580" s="336"/>
      <c r="O580" s="336"/>
      <c r="P580" s="336"/>
      <c r="Q580" s="336"/>
      <c r="R580" s="336"/>
      <c r="S580" s="336"/>
      <c r="T580" s="337"/>
      <c r="AT580" s="332" t="s">
        <v>149</v>
      </c>
      <c r="AU580" s="332" t="s">
        <v>80</v>
      </c>
      <c r="AV580" s="330" t="s">
        <v>80</v>
      </c>
      <c r="AW580" s="330" t="s">
        <v>32</v>
      </c>
      <c r="AX580" s="330" t="s">
        <v>72</v>
      </c>
      <c r="AY580" s="332" t="s">
        <v>135</v>
      </c>
    </row>
    <row r="581" spans="1:65" s="323" customFormat="1" x14ac:dyDescent="0.2">
      <c r="B581" s="324"/>
      <c r="D581" s="299" t="s">
        <v>149</v>
      </c>
      <c r="E581" s="325" t="s">
        <v>1</v>
      </c>
      <c r="F581" s="326" t="s">
        <v>188</v>
      </c>
      <c r="H581" s="325" t="s">
        <v>1</v>
      </c>
      <c r="I581" s="134"/>
      <c r="L581" s="324"/>
      <c r="M581" s="327"/>
      <c r="N581" s="328"/>
      <c r="O581" s="328"/>
      <c r="P581" s="328"/>
      <c r="Q581" s="328"/>
      <c r="R581" s="328"/>
      <c r="S581" s="328"/>
      <c r="T581" s="329"/>
      <c r="AT581" s="325" t="s">
        <v>149</v>
      </c>
      <c r="AU581" s="325" t="s">
        <v>80</v>
      </c>
      <c r="AV581" s="323" t="s">
        <v>78</v>
      </c>
      <c r="AW581" s="323" t="s">
        <v>32</v>
      </c>
      <c r="AX581" s="323" t="s">
        <v>72</v>
      </c>
      <c r="AY581" s="325" t="s">
        <v>135</v>
      </c>
    </row>
    <row r="582" spans="1:65" s="330" customFormat="1" x14ac:dyDescent="0.2">
      <c r="B582" s="331"/>
      <c r="D582" s="299" t="s">
        <v>149</v>
      </c>
      <c r="E582" s="332" t="s">
        <v>1</v>
      </c>
      <c r="F582" s="333" t="s">
        <v>189</v>
      </c>
      <c r="H582" s="334">
        <v>450</v>
      </c>
      <c r="I582" s="142"/>
      <c r="L582" s="331"/>
      <c r="M582" s="335"/>
      <c r="N582" s="336"/>
      <c r="O582" s="336"/>
      <c r="P582" s="336"/>
      <c r="Q582" s="336"/>
      <c r="R582" s="336"/>
      <c r="S582" s="336"/>
      <c r="T582" s="337"/>
      <c r="AT582" s="332" t="s">
        <v>149</v>
      </c>
      <c r="AU582" s="332" t="s">
        <v>80</v>
      </c>
      <c r="AV582" s="330" t="s">
        <v>80</v>
      </c>
      <c r="AW582" s="330" t="s">
        <v>32</v>
      </c>
      <c r="AX582" s="330" t="s">
        <v>72</v>
      </c>
      <c r="AY582" s="332" t="s">
        <v>135</v>
      </c>
    </row>
    <row r="583" spans="1:65" s="330" customFormat="1" x14ac:dyDescent="0.2">
      <c r="B583" s="331"/>
      <c r="D583" s="299" t="s">
        <v>149</v>
      </c>
      <c r="E583" s="332" t="s">
        <v>1</v>
      </c>
      <c r="F583" s="333" t="s">
        <v>190</v>
      </c>
      <c r="H583" s="334">
        <v>30</v>
      </c>
      <c r="I583" s="142"/>
      <c r="L583" s="331"/>
      <c r="M583" s="335"/>
      <c r="N583" s="336"/>
      <c r="O583" s="336"/>
      <c r="P583" s="336"/>
      <c r="Q583" s="336"/>
      <c r="R583" s="336"/>
      <c r="S583" s="336"/>
      <c r="T583" s="337"/>
      <c r="AT583" s="332" t="s">
        <v>149</v>
      </c>
      <c r="AU583" s="332" t="s">
        <v>80</v>
      </c>
      <c r="AV583" s="330" t="s">
        <v>80</v>
      </c>
      <c r="AW583" s="330" t="s">
        <v>32</v>
      </c>
      <c r="AX583" s="330" t="s">
        <v>72</v>
      </c>
      <c r="AY583" s="332" t="s">
        <v>135</v>
      </c>
    </row>
    <row r="584" spans="1:65" s="323" customFormat="1" x14ac:dyDescent="0.2">
      <c r="B584" s="324"/>
      <c r="D584" s="299" t="s">
        <v>149</v>
      </c>
      <c r="E584" s="325" t="s">
        <v>1</v>
      </c>
      <c r="F584" s="326" t="s">
        <v>191</v>
      </c>
      <c r="H584" s="325" t="s">
        <v>1</v>
      </c>
      <c r="I584" s="134"/>
      <c r="L584" s="324"/>
      <c r="M584" s="327"/>
      <c r="N584" s="328"/>
      <c r="O584" s="328"/>
      <c r="P584" s="328"/>
      <c r="Q584" s="328"/>
      <c r="R584" s="328"/>
      <c r="S584" s="328"/>
      <c r="T584" s="329"/>
      <c r="AT584" s="325" t="s">
        <v>149</v>
      </c>
      <c r="AU584" s="325" t="s">
        <v>80</v>
      </c>
      <c r="AV584" s="323" t="s">
        <v>78</v>
      </c>
      <c r="AW584" s="323" t="s">
        <v>32</v>
      </c>
      <c r="AX584" s="323" t="s">
        <v>72</v>
      </c>
      <c r="AY584" s="325" t="s">
        <v>135</v>
      </c>
    </row>
    <row r="585" spans="1:65" s="330" customFormat="1" x14ac:dyDescent="0.2">
      <c r="B585" s="331"/>
      <c r="D585" s="299" t="s">
        <v>149</v>
      </c>
      <c r="E585" s="332" t="s">
        <v>1</v>
      </c>
      <c r="F585" s="333" t="s">
        <v>192</v>
      </c>
      <c r="H585" s="334">
        <v>9.4329999999999998</v>
      </c>
      <c r="I585" s="142"/>
      <c r="L585" s="331"/>
      <c r="M585" s="335"/>
      <c r="N585" s="336"/>
      <c r="O585" s="336"/>
      <c r="P585" s="336"/>
      <c r="Q585" s="336"/>
      <c r="R585" s="336"/>
      <c r="S585" s="336"/>
      <c r="T585" s="337"/>
      <c r="AT585" s="332" t="s">
        <v>149</v>
      </c>
      <c r="AU585" s="332" t="s">
        <v>80</v>
      </c>
      <c r="AV585" s="330" t="s">
        <v>80</v>
      </c>
      <c r="AW585" s="330" t="s">
        <v>32</v>
      </c>
      <c r="AX585" s="330" t="s">
        <v>72</v>
      </c>
      <c r="AY585" s="332" t="s">
        <v>135</v>
      </c>
    </row>
    <row r="586" spans="1:65" s="330" customFormat="1" x14ac:dyDescent="0.2">
      <c r="B586" s="331"/>
      <c r="D586" s="299" t="s">
        <v>149</v>
      </c>
      <c r="E586" s="332" t="s">
        <v>1</v>
      </c>
      <c r="F586" s="333" t="s">
        <v>193</v>
      </c>
      <c r="H586" s="334">
        <v>182.25899999999999</v>
      </c>
      <c r="I586" s="142"/>
      <c r="L586" s="331"/>
      <c r="M586" s="335"/>
      <c r="N586" s="336"/>
      <c r="O586" s="336"/>
      <c r="P586" s="336"/>
      <c r="Q586" s="336"/>
      <c r="R586" s="336"/>
      <c r="S586" s="336"/>
      <c r="T586" s="337"/>
      <c r="AT586" s="332" t="s">
        <v>149</v>
      </c>
      <c r="AU586" s="332" t="s">
        <v>80</v>
      </c>
      <c r="AV586" s="330" t="s">
        <v>80</v>
      </c>
      <c r="AW586" s="330" t="s">
        <v>32</v>
      </c>
      <c r="AX586" s="330" t="s">
        <v>72</v>
      </c>
      <c r="AY586" s="332" t="s">
        <v>135</v>
      </c>
    </row>
    <row r="587" spans="1:65" s="323" customFormat="1" x14ac:dyDescent="0.2">
      <c r="B587" s="324"/>
      <c r="D587" s="299" t="s">
        <v>149</v>
      </c>
      <c r="E587" s="325" t="s">
        <v>1</v>
      </c>
      <c r="F587" s="326" t="s">
        <v>194</v>
      </c>
      <c r="H587" s="325" t="s">
        <v>1</v>
      </c>
      <c r="I587" s="134"/>
      <c r="L587" s="324"/>
      <c r="M587" s="327"/>
      <c r="N587" s="328"/>
      <c r="O587" s="328"/>
      <c r="P587" s="328"/>
      <c r="Q587" s="328"/>
      <c r="R587" s="328"/>
      <c r="S587" s="328"/>
      <c r="T587" s="329"/>
      <c r="AT587" s="325" t="s">
        <v>149</v>
      </c>
      <c r="AU587" s="325" t="s">
        <v>80</v>
      </c>
      <c r="AV587" s="323" t="s">
        <v>78</v>
      </c>
      <c r="AW587" s="323" t="s">
        <v>32</v>
      </c>
      <c r="AX587" s="323" t="s">
        <v>72</v>
      </c>
      <c r="AY587" s="325" t="s">
        <v>135</v>
      </c>
    </row>
    <row r="588" spans="1:65" s="330" customFormat="1" x14ac:dyDescent="0.2">
      <c r="B588" s="331"/>
      <c r="D588" s="299" t="s">
        <v>149</v>
      </c>
      <c r="E588" s="332" t="s">
        <v>1</v>
      </c>
      <c r="F588" s="333" t="s">
        <v>195</v>
      </c>
      <c r="H588" s="334">
        <v>4.5380000000000003</v>
      </c>
      <c r="I588" s="142"/>
      <c r="L588" s="331"/>
      <c r="M588" s="335"/>
      <c r="N588" s="336"/>
      <c r="O588" s="336"/>
      <c r="P588" s="336"/>
      <c r="Q588" s="336"/>
      <c r="R588" s="336"/>
      <c r="S588" s="336"/>
      <c r="T588" s="337"/>
      <c r="AT588" s="332" t="s">
        <v>149</v>
      </c>
      <c r="AU588" s="332" t="s">
        <v>80</v>
      </c>
      <c r="AV588" s="330" t="s">
        <v>80</v>
      </c>
      <c r="AW588" s="330" t="s">
        <v>32</v>
      </c>
      <c r="AX588" s="330" t="s">
        <v>72</v>
      </c>
      <c r="AY588" s="332" t="s">
        <v>135</v>
      </c>
    </row>
    <row r="589" spans="1:65" s="323" customFormat="1" x14ac:dyDescent="0.2">
      <c r="B589" s="324"/>
      <c r="D589" s="299" t="s">
        <v>149</v>
      </c>
      <c r="E589" s="325" t="s">
        <v>1</v>
      </c>
      <c r="F589" s="326" t="s">
        <v>196</v>
      </c>
      <c r="H589" s="325" t="s">
        <v>1</v>
      </c>
      <c r="I589" s="134"/>
      <c r="L589" s="324"/>
      <c r="M589" s="327"/>
      <c r="N589" s="328"/>
      <c r="O589" s="328"/>
      <c r="P589" s="328"/>
      <c r="Q589" s="328"/>
      <c r="R589" s="328"/>
      <c r="S589" s="328"/>
      <c r="T589" s="329"/>
      <c r="AT589" s="325" t="s">
        <v>149</v>
      </c>
      <c r="AU589" s="325" t="s">
        <v>80</v>
      </c>
      <c r="AV589" s="323" t="s">
        <v>78</v>
      </c>
      <c r="AW589" s="323" t="s">
        <v>32</v>
      </c>
      <c r="AX589" s="323" t="s">
        <v>72</v>
      </c>
      <c r="AY589" s="325" t="s">
        <v>135</v>
      </c>
    </row>
    <row r="590" spans="1:65" s="330" customFormat="1" x14ac:dyDescent="0.2">
      <c r="B590" s="331"/>
      <c r="D590" s="299" t="s">
        <v>149</v>
      </c>
      <c r="E590" s="332" t="s">
        <v>1</v>
      </c>
      <c r="F590" s="333" t="s">
        <v>197</v>
      </c>
      <c r="H590" s="334">
        <v>42.24</v>
      </c>
      <c r="I590" s="142"/>
      <c r="L590" s="331"/>
      <c r="M590" s="335"/>
      <c r="N590" s="336"/>
      <c r="O590" s="336"/>
      <c r="P590" s="336"/>
      <c r="Q590" s="336"/>
      <c r="R590" s="336"/>
      <c r="S590" s="336"/>
      <c r="T590" s="337"/>
      <c r="AT590" s="332" t="s">
        <v>149</v>
      </c>
      <c r="AU590" s="332" t="s">
        <v>80</v>
      </c>
      <c r="AV590" s="330" t="s">
        <v>80</v>
      </c>
      <c r="AW590" s="330" t="s">
        <v>32</v>
      </c>
      <c r="AX590" s="330" t="s">
        <v>72</v>
      </c>
      <c r="AY590" s="332" t="s">
        <v>135</v>
      </c>
    </row>
    <row r="591" spans="1:65" s="338" customFormat="1" x14ac:dyDescent="0.2">
      <c r="B591" s="339"/>
      <c r="D591" s="299" t="s">
        <v>149</v>
      </c>
      <c r="E591" s="340" t="s">
        <v>1</v>
      </c>
      <c r="F591" s="341" t="s">
        <v>165</v>
      </c>
      <c r="H591" s="342">
        <v>2920.1</v>
      </c>
      <c r="I591" s="150"/>
      <c r="L591" s="339"/>
      <c r="M591" s="343"/>
      <c r="N591" s="344"/>
      <c r="O591" s="344"/>
      <c r="P591" s="344"/>
      <c r="Q591" s="344"/>
      <c r="R591" s="344"/>
      <c r="S591" s="344"/>
      <c r="T591" s="345"/>
      <c r="AT591" s="340" t="s">
        <v>149</v>
      </c>
      <c r="AU591" s="340" t="s">
        <v>80</v>
      </c>
      <c r="AV591" s="338" t="s">
        <v>141</v>
      </c>
      <c r="AW591" s="338" t="s">
        <v>32</v>
      </c>
      <c r="AX591" s="338" t="s">
        <v>78</v>
      </c>
      <c r="AY591" s="340" t="s">
        <v>135</v>
      </c>
    </row>
    <row r="592" spans="1:65" s="205" customFormat="1" ht="16.5" customHeight="1" x14ac:dyDescent="0.2">
      <c r="A592" s="201"/>
      <c r="B592" s="202"/>
      <c r="C592" s="286" t="s">
        <v>655</v>
      </c>
      <c r="D592" s="286" t="s">
        <v>137</v>
      </c>
      <c r="E592" s="287" t="s">
        <v>656</v>
      </c>
      <c r="F592" s="288" t="s">
        <v>657</v>
      </c>
      <c r="G592" s="289" t="s">
        <v>140</v>
      </c>
      <c r="H592" s="290">
        <v>2700.1</v>
      </c>
      <c r="I592" s="119"/>
      <c r="J592" s="291">
        <f>ROUND(I592*H592,2)</f>
        <v>0</v>
      </c>
      <c r="K592" s="288" t="s">
        <v>155</v>
      </c>
      <c r="L592" s="202"/>
      <c r="M592" s="292" t="s">
        <v>1</v>
      </c>
      <c r="N592" s="293" t="s">
        <v>40</v>
      </c>
      <c r="O592" s="294"/>
      <c r="P592" s="295">
        <f>O592*H592</f>
        <v>0</v>
      </c>
      <c r="Q592" s="295">
        <v>0</v>
      </c>
      <c r="R592" s="295">
        <f>Q592*H592</f>
        <v>0</v>
      </c>
      <c r="S592" s="295">
        <v>0</v>
      </c>
      <c r="T592" s="296">
        <f>S592*H592</f>
        <v>0</v>
      </c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R592" s="297" t="s">
        <v>141</v>
      </c>
      <c r="AT592" s="297" t="s">
        <v>137</v>
      </c>
      <c r="AU592" s="297" t="s">
        <v>80</v>
      </c>
      <c r="AY592" s="192" t="s">
        <v>135</v>
      </c>
      <c r="BE592" s="298">
        <f>IF(N592="základní",J592,0)</f>
        <v>0</v>
      </c>
      <c r="BF592" s="298">
        <f>IF(N592="snížená",J592,0)</f>
        <v>0</v>
      </c>
      <c r="BG592" s="298">
        <f>IF(N592="zákl. přenesená",J592,0)</f>
        <v>0</v>
      </c>
      <c r="BH592" s="298">
        <f>IF(N592="sníž. přenesená",J592,0)</f>
        <v>0</v>
      </c>
      <c r="BI592" s="298">
        <f>IF(N592="nulová",J592,0)</f>
        <v>0</v>
      </c>
      <c r="BJ592" s="192" t="s">
        <v>78</v>
      </c>
      <c r="BK592" s="298">
        <f>ROUND(I592*H592,2)</f>
        <v>0</v>
      </c>
      <c r="BL592" s="192" t="s">
        <v>141</v>
      </c>
      <c r="BM592" s="297" t="s">
        <v>658</v>
      </c>
    </row>
    <row r="593" spans="1:65" s="205" customFormat="1" ht="19.5" x14ac:dyDescent="0.2">
      <c r="A593" s="201"/>
      <c r="B593" s="202"/>
      <c r="C593" s="201"/>
      <c r="D593" s="299" t="s">
        <v>143</v>
      </c>
      <c r="E593" s="201"/>
      <c r="F593" s="300" t="s">
        <v>659</v>
      </c>
      <c r="G593" s="201"/>
      <c r="H593" s="201"/>
      <c r="I593" s="49"/>
      <c r="J593" s="201"/>
      <c r="K593" s="201"/>
      <c r="L593" s="202"/>
      <c r="M593" s="301"/>
      <c r="N593" s="302"/>
      <c r="O593" s="294"/>
      <c r="P593" s="294"/>
      <c r="Q593" s="294"/>
      <c r="R593" s="294"/>
      <c r="S593" s="294"/>
      <c r="T593" s="303"/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T593" s="192" t="s">
        <v>143</v>
      </c>
      <c r="AU593" s="192" t="s">
        <v>80</v>
      </c>
    </row>
    <row r="594" spans="1:65" s="330" customFormat="1" x14ac:dyDescent="0.2">
      <c r="B594" s="331"/>
      <c r="D594" s="299" t="s">
        <v>149</v>
      </c>
      <c r="E594" s="332" t="s">
        <v>1</v>
      </c>
      <c r="F594" s="333" t="s">
        <v>660</v>
      </c>
      <c r="H594" s="334">
        <v>2920.1</v>
      </c>
      <c r="I594" s="142"/>
      <c r="L594" s="331"/>
      <c r="M594" s="335"/>
      <c r="N594" s="336"/>
      <c r="O594" s="336"/>
      <c r="P594" s="336"/>
      <c r="Q594" s="336"/>
      <c r="R594" s="336"/>
      <c r="S594" s="336"/>
      <c r="T594" s="337"/>
      <c r="AT594" s="332" t="s">
        <v>149</v>
      </c>
      <c r="AU594" s="332" t="s">
        <v>80</v>
      </c>
      <c r="AV594" s="330" t="s">
        <v>80</v>
      </c>
      <c r="AW594" s="330" t="s">
        <v>32</v>
      </c>
      <c r="AX594" s="330" t="s">
        <v>72</v>
      </c>
      <c r="AY594" s="332" t="s">
        <v>135</v>
      </c>
    </row>
    <row r="595" spans="1:65" s="323" customFormat="1" x14ac:dyDescent="0.2">
      <c r="B595" s="324"/>
      <c r="D595" s="299" t="s">
        <v>149</v>
      </c>
      <c r="E595" s="325" t="s">
        <v>1</v>
      </c>
      <c r="F595" s="326" t="s">
        <v>150</v>
      </c>
      <c r="H595" s="325" t="s">
        <v>1</v>
      </c>
      <c r="I595" s="134"/>
      <c r="L595" s="324"/>
      <c r="M595" s="327"/>
      <c r="N595" s="328"/>
      <c r="O595" s="328"/>
      <c r="P595" s="328"/>
      <c r="Q595" s="328"/>
      <c r="R595" s="328"/>
      <c r="S595" s="328"/>
      <c r="T595" s="329"/>
      <c r="AT595" s="325" t="s">
        <v>149</v>
      </c>
      <c r="AU595" s="325" t="s">
        <v>80</v>
      </c>
      <c r="AV595" s="323" t="s">
        <v>78</v>
      </c>
      <c r="AW595" s="323" t="s">
        <v>32</v>
      </c>
      <c r="AX595" s="323" t="s">
        <v>72</v>
      </c>
      <c r="AY595" s="325" t="s">
        <v>135</v>
      </c>
    </row>
    <row r="596" spans="1:65" s="330" customFormat="1" x14ac:dyDescent="0.2">
      <c r="B596" s="331"/>
      <c r="D596" s="299" t="s">
        <v>149</v>
      </c>
      <c r="E596" s="332" t="s">
        <v>1</v>
      </c>
      <c r="F596" s="333" t="s">
        <v>164</v>
      </c>
      <c r="H596" s="334">
        <v>-220</v>
      </c>
      <c r="I596" s="142"/>
      <c r="L596" s="331"/>
      <c r="M596" s="335"/>
      <c r="N596" s="336"/>
      <c r="O596" s="336"/>
      <c r="P596" s="336"/>
      <c r="Q596" s="336"/>
      <c r="R596" s="336"/>
      <c r="S596" s="336"/>
      <c r="T596" s="337"/>
      <c r="AT596" s="332" t="s">
        <v>149</v>
      </c>
      <c r="AU596" s="332" t="s">
        <v>80</v>
      </c>
      <c r="AV596" s="330" t="s">
        <v>80</v>
      </c>
      <c r="AW596" s="330" t="s">
        <v>32</v>
      </c>
      <c r="AX596" s="330" t="s">
        <v>72</v>
      </c>
      <c r="AY596" s="332" t="s">
        <v>135</v>
      </c>
    </row>
    <row r="597" spans="1:65" s="338" customFormat="1" x14ac:dyDescent="0.2">
      <c r="B597" s="339"/>
      <c r="D597" s="299" t="s">
        <v>149</v>
      </c>
      <c r="E597" s="340" t="s">
        <v>1</v>
      </c>
      <c r="F597" s="341" t="s">
        <v>165</v>
      </c>
      <c r="H597" s="342">
        <v>2700.1</v>
      </c>
      <c r="I597" s="150"/>
      <c r="L597" s="339"/>
      <c r="M597" s="343"/>
      <c r="N597" s="344"/>
      <c r="O597" s="344"/>
      <c r="P597" s="344"/>
      <c r="Q597" s="344"/>
      <c r="R597" s="344"/>
      <c r="S597" s="344"/>
      <c r="T597" s="345"/>
      <c r="AT597" s="340" t="s">
        <v>149</v>
      </c>
      <c r="AU597" s="340" t="s">
        <v>80</v>
      </c>
      <c r="AV597" s="338" t="s">
        <v>141</v>
      </c>
      <c r="AW597" s="338" t="s">
        <v>32</v>
      </c>
      <c r="AX597" s="338" t="s">
        <v>78</v>
      </c>
      <c r="AY597" s="340" t="s">
        <v>135</v>
      </c>
    </row>
    <row r="598" spans="1:65" s="205" customFormat="1" ht="36" customHeight="1" x14ac:dyDescent="0.2">
      <c r="A598" s="201"/>
      <c r="B598" s="202"/>
      <c r="C598" s="286" t="s">
        <v>661</v>
      </c>
      <c r="D598" s="286" t="s">
        <v>137</v>
      </c>
      <c r="E598" s="287" t="s">
        <v>662</v>
      </c>
      <c r="F598" s="288" t="s">
        <v>663</v>
      </c>
      <c r="G598" s="289" t="s">
        <v>140</v>
      </c>
      <c r="H598" s="290">
        <v>3630</v>
      </c>
      <c r="I598" s="119"/>
      <c r="J598" s="291">
        <f>ROUND(I598*H598,2)</f>
        <v>0</v>
      </c>
      <c r="K598" s="288" t="s">
        <v>155</v>
      </c>
      <c r="L598" s="202"/>
      <c r="M598" s="292" t="s">
        <v>1</v>
      </c>
      <c r="N598" s="293" t="s">
        <v>40</v>
      </c>
      <c r="O598" s="294"/>
      <c r="P598" s="295">
        <f>O598*H598</f>
        <v>0</v>
      </c>
      <c r="Q598" s="295">
        <v>0</v>
      </c>
      <c r="R598" s="295">
        <f>Q598*H598</f>
        <v>0</v>
      </c>
      <c r="S598" s="295">
        <v>0</v>
      </c>
      <c r="T598" s="296">
        <f>S598*H598</f>
        <v>0</v>
      </c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R598" s="297" t="s">
        <v>141</v>
      </c>
      <c r="AT598" s="297" t="s">
        <v>137</v>
      </c>
      <c r="AU598" s="297" t="s">
        <v>80</v>
      </c>
      <c r="AY598" s="192" t="s">
        <v>135</v>
      </c>
      <c r="BE598" s="298">
        <f>IF(N598="základní",J598,0)</f>
        <v>0</v>
      </c>
      <c r="BF598" s="298">
        <f>IF(N598="snížená",J598,0)</f>
        <v>0</v>
      </c>
      <c r="BG598" s="298">
        <f>IF(N598="zákl. přenesená",J598,0)</f>
        <v>0</v>
      </c>
      <c r="BH598" s="298">
        <f>IF(N598="sníž. přenesená",J598,0)</f>
        <v>0</v>
      </c>
      <c r="BI598" s="298">
        <f>IF(N598="nulová",J598,0)</f>
        <v>0</v>
      </c>
      <c r="BJ598" s="192" t="s">
        <v>78</v>
      </c>
      <c r="BK598" s="298">
        <f>ROUND(I598*H598,2)</f>
        <v>0</v>
      </c>
      <c r="BL598" s="192" t="s">
        <v>141</v>
      </c>
      <c r="BM598" s="297" t="s">
        <v>664</v>
      </c>
    </row>
    <row r="599" spans="1:65" s="205" customFormat="1" ht="29.25" x14ac:dyDescent="0.2">
      <c r="A599" s="201"/>
      <c r="B599" s="202"/>
      <c r="C599" s="201"/>
      <c r="D599" s="299" t="s">
        <v>143</v>
      </c>
      <c r="E599" s="201"/>
      <c r="F599" s="300" t="s">
        <v>665</v>
      </c>
      <c r="G599" s="201"/>
      <c r="H599" s="201"/>
      <c r="I599" s="49"/>
      <c r="J599" s="201"/>
      <c r="K599" s="201"/>
      <c r="L599" s="202"/>
      <c r="M599" s="301"/>
      <c r="N599" s="302"/>
      <c r="O599" s="294"/>
      <c r="P599" s="294"/>
      <c r="Q599" s="294"/>
      <c r="R599" s="294"/>
      <c r="S599" s="294"/>
      <c r="T599" s="303"/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T599" s="192" t="s">
        <v>143</v>
      </c>
      <c r="AU599" s="192" t="s">
        <v>80</v>
      </c>
    </row>
    <row r="600" spans="1:65" s="205" customFormat="1" ht="19.5" x14ac:dyDescent="0.2">
      <c r="A600" s="201"/>
      <c r="B600" s="202"/>
      <c r="C600" s="201"/>
      <c r="D600" s="299" t="s">
        <v>171</v>
      </c>
      <c r="E600" s="201"/>
      <c r="F600" s="322" t="s">
        <v>172</v>
      </c>
      <c r="G600" s="201"/>
      <c r="H600" s="201"/>
      <c r="I600" s="49"/>
      <c r="J600" s="201"/>
      <c r="K600" s="201"/>
      <c r="L600" s="202"/>
      <c r="M600" s="301"/>
      <c r="N600" s="302"/>
      <c r="O600" s="294"/>
      <c r="P600" s="294"/>
      <c r="Q600" s="294"/>
      <c r="R600" s="294"/>
      <c r="S600" s="294"/>
      <c r="T600" s="303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T600" s="192" t="s">
        <v>171</v>
      </c>
      <c r="AU600" s="192" t="s">
        <v>80</v>
      </c>
    </row>
    <row r="601" spans="1:65" s="323" customFormat="1" x14ac:dyDescent="0.2">
      <c r="B601" s="324"/>
      <c r="D601" s="299" t="s">
        <v>149</v>
      </c>
      <c r="E601" s="325" t="s">
        <v>1</v>
      </c>
      <c r="F601" s="326" t="s">
        <v>162</v>
      </c>
      <c r="H601" s="325" t="s">
        <v>1</v>
      </c>
      <c r="I601" s="134"/>
      <c r="L601" s="324"/>
      <c r="M601" s="327"/>
      <c r="N601" s="328"/>
      <c r="O601" s="328"/>
      <c r="P601" s="328"/>
      <c r="Q601" s="328"/>
      <c r="R601" s="328"/>
      <c r="S601" s="328"/>
      <c r="T601" s="329"/>
      <c r="AT601" s="325" t="s">
        <v>149</v>
      </c>
      <c r="AU601" s="325" t="s">
        <v>80</v>
      </c>
      <c r="AV601" s="323" t="s">
        <v>78</v>
      </c>
      <c r="AW601" s="323" t="s">
        <v>32</v>
      </c>
      <c r="AX601" s="323" t="s">
        <v>72</v>
      </c>
      <c r="AY601" s="325" t="s">
        <v>135</v>
      </c>
    </row>
    <row r="602" spans="1:65" s="330" customFormat="1" x14ac:dyDescent="0.2">
      <c r="B602" s="331"/>
      <c r="D602" s="299" t="s">
        <v>149</v>
      </c>
      <c r="E602" s="332" t="s">
        <v>1</v>
      </c>
      <c r="F602" s="333" t="s">
        <v>163</v>
      </c>
      <c r="H602" s="334">
        <v>3850</v>
      </c>
      <c r="I602" s="142"/>
      <c r="L602" s="331"/>
      <c r="M602" s="335"/>
      <c r="N602" s="336"/>
      <c r="O602" s="336"/>
      <c r="P602" s="336"/>
      <c r="Q602" s="336"/>
      <c r="R602" s="336"/>
      <c r="S602" s="336"/>
      <c r="T602" s="337"/>
      <c r="AT602" s="332" t="s">
        <v>149</v>
      </c>
      <c r="AU602" s="332" t="s">
        <v>80</v>
      </c>
      <c r="AV602" s="330" t="s">
        <v>80</v>
      </c>
      <c r="AW602" s="330" t="s">
        <v>32</v>
      </c>
      <c r="AX602" s="330" t="s">
        <v>72</v>
      </c>
      <c r="AY602" s="332" t="s">
        <v>135</v>
      </c>
    </row>
    <row r="603" spans="1:65" s="323" customFormat="1" x14ac:dyDescent="0.2">
      <c r="B603" s="324"/>
      <c r="D603" s="299" t="s">
        <v>149</v>
      </c>
      <c r="E603" s="325" t="s">
        <v>1</v>
      </c>
      <c r="F603" s="326" t="s">
        <v>150</v>
      </c>
      <c r="H603" s="325" t="s">
        <v>1</v>
      </c>
      <c r="I603" s="134"/>
      <c r="L603" s="324"/>
      <c r="M603" s="327"/>
      <c r="N603" s="328"/>
      <c r="O603" s="328"/>
      <c r="P603" s="328"/>
      <c r="Q603" s="328"/>
      <c r="R603" s="328"/>
      <c r="S603" s="328"/>
      <c r="T603" s="329"/>
      <c r="AT603" s="325" t="s">
        <v>149</v>
      </c>
      <c r="AU603" s="325" t="s">
        <v>80</v>
      </c>
      <c r="AV603" s="323" t="s">
        <v>78</v>
      </c>
      <c r="AW603" s="323" t="s">
        <v>32</v>
      </c>
      <c r="AX603" s="323" t="s">
        <v>72</v>
      </c>
      <c r="AY603" s="325" t="s">
        <v>135</v>
      </c>
    </row>
    <row r="604" spans="1:65" s="330" customFormat="1" x14ac:dyDescent="0.2">
      <c r="B604" s="331"/>
      <c r="D604" s="299" t="s">
        <v>149</v>
      </c>
      <c r="E604" s="332" t="s">
        <v>1</v>
      </c>
      <c r="F604" s="333" t="s">
        <v>164</v>
      </c>
      <c r="H604" s="334">
        <v>-220</v>
      </c>
      <c r="I604" s="142"/>
      <c r="L604" s="331"/>
      <c r="M604" s="335"/>
      <c r="N604" s="336"/>
      <c r="O604" s="336"/>
      <c r="P604" s="336"/>
      <c r="Q604" s="336"/>
      <c r="R604" s="336"/>
      <c r="S604" s="336"/>
      <c r="T604" s="337"/>
      <c r="AT604" s="332" t="s">
        <v>149</v>
      </c>
      <c r="AU604" s="332" t="s">
        <v>80</v>
      </c>
      <c r="AV604" s="330" t="s">
        <v>80</v>
      </c>
      <c r="AW604" s="330" t="s">
        <v>32</v>
      </c>
      <c r="AX604" s="330" t="s">
        <v>72</v>
      </c>
      <c r="AY604" s="332" t="s">
        <v>135</v>
      </c>
    </row>
    <row r="605" spans="1:65" s="338" customFormat="1" x14ac:dyDescent="0.2">
      <c r="B605" s="339"/>
      <c r="D605" s="299" t="s">
        <v>149</v>
      </c>
      <c r="E605" s="340" t="s">
        <v>1</v>
      </c>
      <c r="F605" s="341" t="s">
        <v>165</v>
      </c>
      <c r="H605" s="342">
        <v>3630</v>
      </c>
      <c r="I605" s="150"/>
      <c r="L605" s="339"/>
      <c r="M605" s="343"/>
      <c r="N605" s="344"/>
      <c r="O605" s="344"/>
      <c r="P605" s="344"/>
      <c r="Q605" s="344"/>
      <c r="R605" s="344"/>
      <c r="S605" s="344"/>
      <c r="T605" s="345"/>
      <c r="AT605" s="340" t="s">
        <v>149</v>
      </c>
      <c r="AU605" s="340" t="s">
        <v>80</v>
      </c>
      <c r="AV605" s="338" t="s">
        <v>141</v>
      </c>
      <c r="AW605" s="338" t="s">
        <v>32</v>
      </c>
      <c r="AX605" s="338" t="s">
        <v>78</v>
      </c>
      <c r="AY605" s="340" t="s">
        <v>135</v>
      </c>
    </row>
    <row r="606" spans="1:65" s="205" customFormat="1" ht="24" customHeight="1" x14ac:dyDescent="0.2">
      <c r="A606" s="201"/>
      <c r="B606" s="202"/>
      <c r="C606" s="286" t="s">
        <v>666</v>
      </c>
      <c r="D606" s="286" t="s">
        <v>137</v>
      </c>
      <c r="E606" s="287" t="s">
        <v>667</v>
      </c>
      <c r="F606" s="288" t="s">
        <v>668</v>
      </c>
      <c r="G606" s="289" t="s">
        <v>140</v>
      </c>
      <c r="H606" s="290">
        <v>3630</v>
      </c>
      <c r="I606" s="119"/>
      <c r="J606" s="291">
        <f>ROUND(I606*H606,2)</f>
        <v>0</v>
      </c>
      <c r="K606" s="288" t="s">
        <v>155</v>
      </c>
      <c r="L606" s="202"/>
      <c r="M606" s="292" t="s">
        <v>1</v>
      </c>
      <c r="N606" s="293" t="s">
        <v>40</v>
      </c>
      <c r="O606" s="294"/>
      <c r="P606" s="295">
        <f>O606*H606</f>
        <v>0</v>
      </c>
      <c r="Q606" s="295">
        <v>0</v>
      </c>
      <c r="R606" s="295">
        <f>Q606*H606</f>
        <v>0</v>
      </c>
      <c r="S606" s="295">
        <v>0</v>
      </c>
      <c r="T606" s="296">
        <f>S606*H606</f>
        <v>0</v>
      </c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R606" s="297" t="s">
        <v>141</v>
      </c>
      <c r="AT606" s="297" t="s">
        <v>137</v>
      </c>
      <c r="AU606" s="297" t="s">
        <v>80</v>
      </c>
      <c r="AY606" s="192" t="s">
        <v>135</v>
      </c>
      <c r="BE606" s="298">
        <f>IF(N606="základní",J606,0)</f>
        <v>0</v>
      </c>
      <c r="BF606" s="298">
        <f>IF(N606="snížená",J606,0)</f>
        <v>0</v>
      </c>
      <c r="BG606" s="298">
        <f>IF(N606="zákl. přenesená",J606,0)</f>
        <v>0</v>
      </c>
      <c r="BH606" s="298">
        <f>IF(N606="sníž. přenesená",J606,0)</f>
        <v>0</v>
      </c>
      <c r="BI606" s="298">
        <f>IF(N606="nulová",J606,0)</f>
        <v>0</v>
      </c>
      <c r="BJ606" s="192" t="s">
        <v>78</v>
      </c>
      <c r="BK606" s="298">
        <f>ROUND(I606*H606,2)</f>
        <v>0</v>
      </c>
      <c r="BL606" s="192" t="s">
        <v>141</v>
      </c>
      <c r="BM606" s="297" t="s">
        <v>669</v>
      </c>
    </row>
    <row r="607" spans="1:65" s="205" customFormat="1" ht="29.25" x14ac:dyDescent="0.2">
      <c r="A607" s="201"/>
      <c r="B607" s="202"/>
      <c r="C607" s="201"/>
      <c r="D607" s="299" t="s">
        <v>143</v>
      </c>
      <c r="E607" s="201"/>
      <c r="F607" s="300" t="s">
        <v>670</v>
      </c>
      <c r="G607" s="201"/>
      <c r="H607" s="201"/>
      <c r="I607" s="49"/>
      <c r="J607" s="201"/>
      <c r="K607" s="201"/>
      <c r="L607" s="202"/>
      <c r="M607" s="301"/>
      <c r="N607" s="302"/>
      <c r="O607" s="294"/>
      <c r="P607" s="294"/>
      <c r="Q607" s="294"/>
      <c r="R607" s="294"/>
      <c r="S607" s="294"/>
      <c r="T607" s="303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T607" s="192" t="s">
        <v>143</v>
      </c>
      <c r="AU607" s="192" t="s">
        <v>80</v>
      </c>
    </row>
    <row r="608" spans="1:65" s="205" customFormat="1" ht="24" customHeight="1" x14ac:dyDescent="0.2">
      <c r="A608" s="201"/>
      <c r="B608" s="202"/>
      <c r="C608" s="286" t="s">
        <v>671</v>
      </c>
      <c r="D608" s="286" t="s">
        <v>137</v>
      </c>
      <c r="E608" s="287" t="s">
        <v>672</v>
      </c>
      <c r="F608" s="288" t="s">
        <v>673</v>
      </c>
      <c r="G608" s="289" t="s">
        <v>140</v>
      </c>
      <c r="H608" s="290">
        <v>3630</v>
      </c>
      <c r="I608" s="119"/>
      <c r="J608" s="291">
        <f>ROUND(I608*H608,2)</f>
        <v>0</v>
      </c>
      <c r="K608" s="288" t="s">
        <v>155</v>
      </c>
      <c r="L608" s="202"/>
      <c r="M608" s="292" t="s">
        <v>1</v>
      </c>
      <c r="N608" s="293" t="s">
        <v>40</v>
      </c>
      <c r="O608" s="294"/>
      <c r="P608" s="295">
        <f>O608*H608</f>
        <v>0</v>
      </c>
      <c r="Q608" s="295">
        <v>0</v>
      </c>
      <c r="R608" s="295">
        <f>Q608*H608</f>
        <v>0</v>
      </c>
      <c r="S608" s="295">
        <v>0</v>
      </c>
      <c r="T608" s="296">
        <f>S608*H608</f>
        <v>0</v>
      </c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R608" s="297" t="s">
        <v>141</v>
      </c>
      <c r="AT608" s="297" t="s">
        <v>137</v>
      </c>
      <c r="AU608" s="297" t="s">
        <v>80</v>
      </c>
      <c r="AY608" s="192" t="s">
        <v>135</v>
      </c>
      <c r="BE608" s="298">
        <f>IF(N608="základní",J608,0)</f>
        <v>0</v>
      </c>
      <c r="BF608" s="298">
        <f>IF(N608="snížená",J608,0)</f>
        <v>0</v>
      </c>
      <c r="BG608" s="298">
        <f>IF(N608="zákl. přenesená",J608,0)</f>
        <v>0</v>
      </c>
      <c r="BH608" s="298">
        <f>IF(N608="sníž. přenesená",J608,0)</f>
        <v>0</v>
      </c>
      <c r="BI608" s="298">
        <f>IF(N608="nulová",J608,0)</f>
        <v>0</v>
      </c>
      <c r="BJ608" s="192" t="s">
        <v>78</v>
      </c>
      <c r="BK608" s="298">
        <f>ROUND(I608*H608,2)</f>
        <v>0</v>
      </c>
      <c r="BL608" s="192" t="s">
        <v>141</v>
      </c>
      <c r="BM608" s="297" t="s">
        <v>674</v>
      </c>
    </row>
    <row r="609" spans="1:65" s="205" customFormat="1" ht="19.5" x14ac:dyDescent="0.2">
      <c r="A609" s="201"/>
      <c r="B609" s="202"/>
      <c r="C609" s="201"/>
      <c r="D609" s="299" t="s">
        <v>143</v>
      </c>
      <c r="E609" s="201"/>
      <c r="F609" s="300" t="s">
        <v>675</v>
      </c>
      <c r="G609" s="201"/>
      <c r="H609" s="201"/>
      <c r="I609" s="49"/>
      <c r="J609" s="201"/>
      <c r="K609" s="201"/>
      <c r="L609" s="202"/>
      <c r="M609" s="301"/>
      <c r="N609" s="302"/>
      <c r="O609" s="294"/>
      <c r="P609" s="294"/>
      <c r="Q609" s="294"/>
      <c r="R609" s="294"/>
      <c r="S609" s="294"/>
      <c r="T609" s="303"/>
      <c r="U609" s="201"/>
      <c r="V609" s="201"/>
      <c r="W609" s="201"/>
      <c r="X609" s="201"/>
      <c r="Y609" s="201"/>
      <c r="Z609" s="201"/>
      <c r="AA609" s="201"/>
      <c r="AB609" s="201"/>
      <c r="AC609" s="201"/>
      <c r="AD609" s="201"/>
      <c r="AE609" s="201"/>
      <c r="AT609" s="192" t="s">
        <v>143</v>
      </c>
      <c r="AU609" s="192" t="s">
        <v>80</v>
      </c>
    </row>
    <row r="610" spans="1:65" s="205" customFormat="1" ht="24" customHeight="1" x14ac:dyDescent="0.2">
      <c r="A610" s="201"/>
      <c r="B610" s="202"/>
      <c r="C610" s="286" t="s">
        <v>676</v>
      </c>
      <c r="D610" s="286" t="s">
        <v>137</v>
      </c>
      <c r="E610" s="287" t="s">
        <v>677</v>
      </c>
      <c r="F610" s="288" t="s">
        <v>678</v>
      </c>
      <c r="G610" s="289" t="s">
        <v>140</v>
      </c>
      <c r="H610" s="290">
        <v>3630</v>
      </c>
      <c r="I610" s="119"/>
      <c r="J610" s="291">
        <f>ROUND(I610*H610,2)</f>
        <v>0</v>
      </c>
      <c r="K610" s="288" t="s">
        <v>1</v>
      </c>
      <c r="L610" s="202"/>
      <c r="M610" s="292" t="s">
        <v>1</v>
      </c>
      <c r="N610" s="293" t="s">
        <v>40</v>
      </c>
      <c r="O610" s="294"/>
      <c r="P610" s="295">
        <f>O610*H610</f>
        <v>0</v>
      </c>
      <c r="Q610" s="295">
        <v>0</v>
      </c>
      <c r="R610" s="295">
        <f>Q610*H610</f>
        <v>0</v>
      </c>
      <c r="S610" s="295">
        <v>0</v>
      </c>
      <c r="T610" s="296">
        <f>S610*H610</f>
        <v>0</v>
      </c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R610" s="297" t="s">
        <v>141</v>
      </c>
      <c r="AT610" s="297" t="s">
        <v>137</v>
      </c>
      <c r="AU610" s="297" t="s">
        <v>80</v>
      </c>
      <c r="AY610" s="192" t="s">
        <v>135</v>
      </c>
      <c r="BE610" s="298">
        <f>IF(N610="základní",J610,0)</f>
        <v>0</v>
      </c>
      <c r="BF610" s="298">
        <f>IF(N610="snížená",J610,0)</f>
        <v>0</v>
      </c>
      <c r="BG610" s="298">
        <f>IF(N610="zákl. přenesená",J610,0)</f>
        <v>0</v>
      </c>
      <c r="BH610" s="298">
        <f>IF(N610="sníž. přenesená",J610,0)</f>
        <v>0</v>
      </c>
      <c r="BI610" s="298">
        <f>IF(N610="nulová",J610,0)</f>
        <v>0</v>
      </c>
      <c r="BJ610" s="192" t="s">
        <v>78</v>
      </c>
      <c r="BK610" s="298">
        <f>ROUND(I610*H610,2)</f>
        <v>0</v>
      </c>
      <c r="BL610" s="192" t="s">
        <v>141</v>
      </c>
      <c r="BM610" s="297" t="s">
        <v>679</v>
      </c>
    </row>
    <row r="611" spans="1:65" s="205" customFormat="1" x14ac:dyDescent="0.2">
      <c r="A611" s="201"/>
      <c r="B611" s="202"/>
      <c r="C611" s="201"/>
      <c r="D611" s="299" t="s">
        <v>143</v>
      </c>
      <c r="E611" s="201"/>
      <c r="F611" s="300" t="s">
        <v>678</v>
      </c>
      <c r="G611" s="201"/>
      <c r="H611" s="201"/>
      <c r="I611" s="49"/>
      <c r="J611" s="201"/>
      <c r="K611" s="201"/>
      <c r="L611" s="202"/>
      <c r="M611" s="301"/>
      <c r="N611" s="302"/>
      <c r="O611" s="294"/>
      <c r="P611" s="294"/>
      <c r="Q611" s="294"/>
      <c r="R611" s="294"/>
      <c r="S611" s="294"/>
      <c r="T611" s="303"/>
      <c r="U611" s="201"/>
      <c r="V611" s="201"/>
      <c r="W611" s="201"/>
      <c r="X611" s="201"/>
      <c r="Y611" s="201"/>
      <c r="Z611" s="201"/>
      <c r="AA611" s="201"/>
      <c r="AB611" s="201"/>
      <c r="AC611" s="201"/>
      <c r="AD611" s="201"/>
      <c r="AE611" s="201"/>
      <c r="AT611" s="192" t="s">
        <v>143</v>
      </c>
      <c r="AU611" s="192" t="s">
        <v>80</v>
      </c>
    </row>
    <row r="612" spans="1:65" s="205" customFormat="1" ht="19.5" x14ac:dyDescent="0.2">
      <c r="A612" s="201"/>
      <c r="B612" s="202"/>
      <c r="C612" s="201"/>
      <c r="D612" s="299" t="s">
        <v>171</v>
      </c>
      <c r="E612" s="201"/>
      <c r="F612" s="322" t="s">
        <v>172</v>
      </c>
      <c r="G612" s="201"/>
      <c r="H612" s="201"/>
      <c r="I612" s="49"/>
      <c r="J612" s="201"/>
      <c r="K612" s="201"/>
      <c r="L612" s="202"/>
      <c r="M612" s="301"/>
      <c r="N612" s="302"/>
      <c r="O612" s="294"/>
      <c r="P612" s="294"/>
      <c r="Q612" s="294"/>
      <c r="R612" s="294"/>
      <c r="S612" s="294"/>
      <c r="T612" s="303"/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T612" s="192" t="s">
        <v>171</v>
      </c>
      <c r="AU612" s="192" t="s">
        <v>80</v>
      </c>
    </row>
    <row r="613" spans="1:65" s="205" customFormat="1" ht="24" customHeight="1" x14ac:dyDescent="0.2">
      <c r="A613" s="201"/>
      <c r="B613" s="202"/>
      <c r="C613" s="286" t="s">
        <v>680</v>
      </c>
      <c r="D613" s="286" t="s">
        <v>137</v>
      </c>
      <c r="E613" s="287" t="s">
        <v>681</v>
      </c>
      <c r="F613" s="288" t="s">
        <v>682</v>
      </c>
      <c r="G613" s="289" t="s">
        <v>140</v>
      </c>
      <c r="H613" s="290">
        <v>2700.1</v>
      </c>
      <c r="I613" s="119"/>
      <c r="J613" s="291">
        <f>ROUND(I613*H613,2)</f>
        <v>0</v>
      </c>
      <c r="K613" s="288" t="s">
        <v>155</v>
      </c>
      <c r="L613" s="202"/>
      <c r="M613" s="292" t="s">
        <v>1</v>
      </c>
      <c r="N613" s="293" t="s">
        <v>40</v>
      </c>
      <c r="O613" s="294"/>
      <c r="P613" s="295">
        <f>O613*H613</f>
        <v>0</v>
      </c>
      <c r="Q613" s="295">
        <v>0</v>
      </c>
      <c r="R613" s="295">
        <f>Q613*H613</f>
        <v>0</v>
      </c>
      <c r="S613" s="295">
        <v>0</v>
      </c>
      <c r="T613" s="296">
        <f>S613*H613</f>
        <v>0</v>
      </c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R613" s="297" t="s">
        <v>141</v>
      </c>
      <c r="AT613" s="297" t="s">
        <v>137</v>
      </c>
      <c r="AU613" s="297" t="s">
        <v>80</v>
      </c>
      <c r="AY613" s="192" t="s">
        <v>135</v>
      </c>
      <c r="BE613" s="298">
        <f>IF(N613="základní",J613,0)</f>
        <v>0</v>
      </c>
      <c r="BF613" s="298">
        <f>IF(N613="snížená",J613,0)</f>
        <v>0</v>
      </c>
      <c r="BG613" s="298">
        <f>IF(N613="zákl. přenesená",J613,0)</f>
        <v>0</v>
      </c>
      <c r="BH613" s="298">
        <f>IF(N613="sníž. přenesená",J613,0)</f>
        <v>0</v>
      </c>
      <c r="BI613" s="298">
        <f>IF(N613="nulová",J613,0)</f>
        <v>0</v>
      </c>
      <c r="BJ613" s="192" t="s">
        <v>78</v>
      </c>
      <c r="BK613" s="298">
        <f>ROUND(I613*H613,2)</f>
        <v>0</v>
      </c>
      <c r="BL613" s="192" t="s">
        <v>141</v>
      </c>
      <c r="BM613" s="297" t="s">
        <v>683</v>
      </c>
    </row>
    <row r="614" spans="1:65" s="205" customFormat="1" ht="19.5" x14ac:dyDescent="0.2">
      <c r="A614" s="201"/>
      <c r="B614" s="202"/>
      <c r="C614" s="201"/>
      <c r="D614" s="299" t="s">
        <v>143</v>
      </c>
      <c r="E614" s="201"/>
      <c r="F614" s="300" t="s">
        <v>684</v>
      </c>
      <c r="G614" s="201"/>
      <c r="H614" s="201"/>
      <c r="I614" s="49"/>
      <c r="J614" s="201"/>
      <c r="K614" s="201"/>
      <c r="L614" s="202"/>
      <c r="M614" s="301"/>
      <c r="N614" s="302"/>
      <c r="O614" s="294"/>
      <c r="P614" s="294"/>
      <c r="Q614" s="294"/>
      <c r="R614" s="294"/>
      <c r="S614" s="294"/>
      <c r="T614" s="303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T614" s="192" t="s">
        <v>143</v>
      </c>
      <c r="AU614" s="192" t="s">
        <v>80</v>
      </c>
    </row>
    <row r="615" spans="1:65" s="205" customFormat="1" ht="19.5" x14ac:dyDescent="0.2">
      <c r="A615" s="201"/>
      <c r="B615" s="202"/>
      <c r="C615" s="201"/>
      <c r="D615" s="299" t="s">
        <v>171</v>
      </c>
      <c r="E615" s="201"/>
      <c r="F615" s="322" t="s">
        <v>172</v>
      </c>
      <c r="G615" s="201"/>
      <c r="H615" s="201"/>
      <c r="I615" s="49"/>
      <c r="J615" s="201"/>
      <c r="K615" s="201"/>
      <c r="L615" s="202"/>
      <c r="M615" s="301"/>
      <c r="N615" s="302"/>
      <c r="O615" s="294"/>
      <c r="P615" s="294"/>
      <c r="Q615" s="294"/>
      <c r="R615" s="294"/>
      <c r="S615" s="294"/>
      <c r="T615" s="303"/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T615" s="192" t="s">
        <v>171</v>
      </c>
      <c r="AU615" s="192" t="s">
        <v>80</v>
      </c>
    </row>
    <row r="616" spans="1:65" s="205" customFormat="1" ht="16.5" customHeight="1" x14ac:dyDescent="0.2">
      <c r="A616" s="201"/>
      <c r="B616" s="202"/>
      <c r="C616" s="286" t="s">
        <v>685</v>
      </c>
      <c r="D616" s="286" t="s">
        <v>137</v>
      </c>
      <c r="E616" s="287" t="s">
        <v>686</v>
      </c>
      <c r="F616" s="288" t="s">
        <v>687</v>
      </c>
      <c r="G616" s="289" t="s">
        <v>140</v>
      </c>
      <c r="H616" s="290">
        <v>2700.1</v>
      </c>
      <c r="I616" s="119"/>
      <c r="J616" s="291">
        <f>ROUND(I616*H616,2)</f>
        <v>0</v>
      </c>
      <c r="K616" s="288" t="s">
        <v>155</v>
      </c>
      <c r="L616" s="202"/>
      <c r="M616" s="292" t="s">
        <v>1</v>
      </c>
      <c r="N616" s="293" t="s">
        <v>40</v>
      </c>
      <c r="O616" s="294"/>
      <c r="P616" s="295">
        <f>O616*H616</f>
        <v>0</v>
      </c>
      <c r="Q616" s="295">
        <v>0</v>
      </c>
      <c r="R616" s="295">
        <f>Q616*H616</f>
        <v>0</v>
      </c>
      <c r="S616" s="295">
        <v>0</v>
      </c>
      <c r="T616" s="296">
        <f>S616*H616</f>
        <v>0</v>
      </c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R616" s="297" t="s">
        <v>141</v>
      </c>
      <c r="AT616" s="297" t="s">
        <v>137</v>
      </c>
      <c r="AU616" s="297" t="s">
        <v>80</v>
      </c>
      <c r="AY616" s="192" t="s">
        <v>135</v>
      </c>
      <c r="BE616" s="298">
        <f>IF(N616="základní",J616,0)</f>
        <v>0</v>
      </c>
      <c r="BF616" s="298">
        <f>IF(N616="snížená",J616,0)</f>
        <v>0</v>
      </c>
      <c r="BG616" s="298">
        <f>IF(N616="zákl. přenesená",J616,0)</f>
        <v>0</v>
      </c>
      <c r="BH616" s="298">
        <f>IF(N616="sníž. přenesená",J616,0)</f>
        <v>0</v>
      </c>
      <c r="BI616" s="298">
        <f>IF(N616="nulová",J616,0)</f>
        <v>0</v>
      </c>
      <c r="BJ616" s="192" t="s">
        <v>78</v>
      </c>
      <c r="BK616" s="298">
        <f>ROUND(I616*H616,2)</f>
        <v>0</v>
      </c>
      <c r="BL616" s="192" t="s">
        <v>141</v>
      </c>
      <c r="BM616" s="297" t="s">
        <v>688</v>
      </c>
    </row>
    <row r="617" spans="1:65" s="205" customFormat="1" ht="19.5" x14ac:dyDescent="0.2">
      <c r="A617" s="201"/>
      <c r="B617" s="202"/>
      <c r="C617" s="201"/>
      <c r="D617" s="299" t="s">
        <v>143</v>
      </c>
      <c r="E617" s="201"/>
      <c r="F617" s="300" t="s">
        <v>689</v>
      </c>
      <c r="G617" s="201"/>
      <c r="H617" s="201"/>
      <c r="I617" s="49"/>
      <c r="J617" s="201"/>
      <c r="K617" s="201"/>
      <c r="L617" s="202"/>
      <c r="M617" s="301"/>
      <c r="N617" s="302"/>
      <c r="O617" s="294"/>
      <c r="P617" s="294"/>
      <c r="Q617" s="294"/>
      <c r="R617" s="294"/>
      <c r="S617" s="294"/>
      <c r="T617" s="303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T617" s="192" t="s">
        <v>143</v>
      </c>
      <c r="AU617" s="192" t="s">
        <v>80</v>
      </c>
    </row>
    <row r="618" spans="1:65" s="205" customFormat="1" ht="24" customHeight="1" x14ac:dyDescent="0.2">
      <c r="A618" s="201"/>
      <c r="B618" s="202"/>
      <c r="C618" s="286" t="s">
        <v>690</v>
      </c>
      <c r="D618" s="286" t="s">
        <v>137</v>
      </c>
      <c r="E618" s="287" t="s">
        <v>691</v>
      </c>
      <c r="F618" s="288" t="s">
        <v>692</v>
      </c>
      <c r="G618" s="289" t="s">
        <v>140</v>
      </c>
      <c r="H618" s="290">
        <v>8280</v>
      </c>
      <c r="I618" s="119"/>
      <c r="J618" s="291">
        <f>ROUND(I618*H618,2)</f>
        <v>0</v>
      </c>
      <c r="K618" s="288" t="s">
        <v>155</v>
      </c>
      <c r="L618" s="202"/>
      <c r="M618" s="292" t="s">
        <v>1</v>
      </c>
      <c r="N618" s="293" t="s">
        <v>40</v>
      </c>
      <c r="O618" s="294"/>
      <c r="P618" s="295">
        <f>O618*H618</f>
        <v>0</v>
      </c>
      <c r="Q618" s="295">
        <v>0</v>
      </c>
      <c r="R618" s="295">
        <f>Q618*H618</f>
        <v>0</v>
      </c>
      <c r="S618" s="295">
        <v>0</v>
      </c>
      <c r="T618" s="296">
        <f>S618*H618</f>
        <v>0</v>
      </c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R618" s="297" t="s">
        <v>141</v>
      </c>
      <c r="AT618" s="297" t="s">
        <v>137</v>
      </c>
      <c r="AU618" s="297" t="s">
        <v>80</v>
      </c>
      <c r="AY618" s="192" t="s">
        <v>135</v>
      </c>
      <c r="BE618" s="298">
        <f>IF(N618="základní",J618,0)</f>
        <v>0</v>
      </c>
      <c r="BF618" s="298">
        <f>IF(N618="snížená",J618,0)</f>
        <v>0</v>
      </c>
      <c r="BG618" s="298">
        <f>IF(N618="zákl. přenesená",J618,0)</f>
        <v>0</v>
      </c>
      <c r="BH618" s="298">
        <f>IF(N618="sníž. přenesená",J618,0)</f>
        <v>0</v>
      </c>
      <c r="BI618" s="298">
        <f>IF(N618="nulová",J618,0)</f>
        <v>0</v>
      </c>
      <c r="BJ618" s="192" t="s">
        <v>78</v>
      </c>
      <c r="BK618" s="298">
        <f>ROUND(I618*H618,2)</f>
        <v>0</v>
      </c>
      <c r="BL618" s="192" t="s">
        <v>141</v>
      </c>
      <c r="BM618" s="297" t="s">
        <v>693</v>
      </c>
    </row>
    <row r="619" spans="1:65" s="205" customFormat="1" x14ac:dyDescent="0.2">
      <c r="A619" s="201"/>
      <c r="B619" s="202"/>
      <c r="C619" s="201"/>
      <c r="D619" s="299" t="s">
        <v>143</v>
      </c>
      <c r="E619" s="201"/>
      <c r="F619" s="300" t="s">
        <v>692</v>
      </c>
      <c r="G619" s="201"/>
      <c r="H619" s="201"/>
      <c r="I619" s="49"/>
      <c r="J619" s="201"/>
      <c r="K619" s="201"/>
      <c r="L619" s="202"/>
      <c r="M619" s="301"/>
      <c r="N619" s="302"/>
      <c r="O619" s="294"/>
      <c r="P619" s="294"/>
      <c r="Q619" s="294"/>
      <c r="R619" s="294"/>
      <c r="S619" s="294"/>
      <c r="T619" s="303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T619" s="192" t="s">
        <v>143</v>
      </c>
      <c r="AU619" s="192" t="s">
        <v>80</v>
      </c>
    </row>
    <row r="620" spans="1:65" s="205" customFormat="1" ht="24" customHeight="1" x14ac:dyDescent="0.2">
      <c r="A620" s="201"/>
      <c r="B620" s="202"/>
      <c r="C620" s="286" t="s">
        <v>694</v>
      </c>
      <c r="D620" s="286" t="s">
        <v>137</v>
      </c>
      <c r="E620" s="287" t="s">
        <v>695</v>
      </c>
      <c r="F620" s="288" t="s">
        <v>696</v>
      </c>
      <c r="G620" s="289" t="s">
        <v>140</v>
      </c>
      <c r="H620" s="290">
        <v>8280</v>
      </c>
      <c r="I620" s="119"/>
      <c r="J620" s="291">
        <f>ROUND(I620*H620,2)</f>
        <v>0</v>
      </c>
      <c r="K620" s="288" t="s">
        <v>155</v>
      </c>
      <c r="L620" s="202"/>
      <c r="M620" s="292" t="s">
        <v>1</v>
      </c>
      <c r="N620" s="293" t="s">
        <v>40</v>
      </c>
      <c r="O620" s="294"/>
      <c r="P620" s="295">
        <f>O620*H620</f>
        <v>0</v>
      </c>
      <c r="Q620" s="295">
        <v>0</v>
      </c>
      <c r="R620" s="295">
        <f>Q620*H620</f>
        <v>0</v>
      </c>
      <c r="S620" s="295">
        <v>0</v>
      </c>
      <c r="T620" s="296">
        <f>S620*H620</f>
        <v>0</v>
      </c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R620" s="297" t="s">
        <v>141</v>
      </c>
      <c r="AT620" s="297" t="s">
        <v>137</v>
      </c>
      <c r="AU620" s="297" t="s">
        <v>80</v>
      </c>
      <c r="AY620" s="192" t="s">
        <v>135</v>
      </c>
      <c r="BE620" s="298">
        <f>IF(N620="základní",J620,0)</f>
        <v>0</v>
      </c>
      <c r="BF620" s="298">
        <f>IF(N620="snížená",J620,0)</f>
        <v>0</v>
      </c>
      <c r="BG620" s="298">
        <f>IF(N620="zákl. přenesená",J620,0)</f>
        <v>0</v>
      </c>
      <c r="BH620" s="298">
        <f>IF(N620="sníž. přenesená",J620,0)</f>
        <v>0</v>
      </c>
      <c r="BI620" s="298">
        <f>IF(N620="nulová",J620,0)</f>
        <v>0</v>
      </c>
      <c r="BJ620" s="192" t="s">
        <v>78</v>
      </c>
      <c r="BK620" s="298">
        <f>ROUND(I620*H620,2)</f>
        <v>0</v>
      </c>
      <c r="BL620" s="192" t="s">
        <v>141</v>
      </c>
      <c r="BM620" s="297" t="s">
        <v>697</v>
      </c>
    </row>
    <row r="621" spans="1:65" s="205" customFormat="1" ht="19.5" x14ac:dyDescent="0.2">
      <c r="A621" s="201"/>
      <c r="B621" s="202"/>
      <c r="C621" s="201"/>
      <c r="D621" s="299" t="s">
        <v>143</v>
      </c>
      <c r="E621" s="201"/>
      <c r="F621" s="300" t="s">
        <v>698</v>
      </c>
      <c r="G621" s="201"/>
      <c r="H621" s="201"/>
      <c r="I621" s="49"/>
      <c r="J621" s="201"/>
      <c r="K621" s="201"/>
      <c r="L621" s="202"/>
      <c r="M621" s="301"/>
      <c r="N621" s="302"/>
      <c r="O621" s="294"/>
      <c r="P621" s="294"/>
      <c r="Q621" s="294"/>
      <c r="R621" s="294"/>
      <c r="S621" s="294"/>
      <c r="T621" s="303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T621" s="192" t="s">
        <v>143</v>
      </c>
      <c r="AU621" s="192" t="s">
        <v>80</v>
      </c>
    </row>
    <row r="622" spans="1:65" s="205" customFormat="1" ht="24" customHeight="1" x14ac:dyDescent="0.2">
      <c r="A622" s="201"/>
      <c r="B622" s="202"/>
      <c r="C622" s="286" t="s">
        <v>699</v>
      </c>
      <c r="D622" s="286" t="s">
        <v>137</v>
      </c>
      <c r="E622" s="287" t="s">
        <v>700</v>
      </c>
      <c r="F622" s="288" t="s">
        <v>701</v>
      </c>
      <c r="G622" s="289" t="s">
        <v>140</v>
      </c>
      <c r="H622" s="290">
        <v>8280</v>
      </c>
      <c r="I622" s="119"/>
      <c r="J622" s="291">
        <f>ROUND(I622*H622,2)</f>
        <v>0</v>
      </c>
      <c r="K622" s="288" t="s">
        <v>1</v>
      </c>
      <c r="L622" s="202"/>
      <c r="M622" s="292" t="s">
        <v>1</v>
      </c>
      <c r="N622" s="293" t="s">
        <v>40</v>
      </c>
      <c r="O622" s="294"/>
      <c r="P622" s="295">
        <f>O622*H622</f>
        <v>0</v>
      </c>
      <c r="Q622" s="295">
        <v>0</v>
      </c>
      <c r="R622" s="295">
        <f>Q622*H622</f>
        <v>0</v>
      </c>
      <c r="S622" s="295">
        <v>0</v>
      </c>
      <c r="T622" s="296">
        <f>S622*H622</f>
        <v>0</v>
      </c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R622" s="297" t="s">
        <v>141</v>
      </c>
      <c r="AT622" s="297" t="s">
        <v>137</v>
      </c>
      <c r="AU622" s="297" t="s">
        <v>80</v>
      </c>
      <c r="AY622" s="192" t="s">
        <v>135</v>
      </c>
      <c r="BE622" s="298">
        <f>IF(N622="základní",J622,0)</f>
        <v>0</v>
      </c>
      <c r="BF622" s="298">
        <f>IF(N622="snížená",J622,0)</f>
        <v>0</v>
      </c>
      <c r="BG622" s="298">
        <f>IF(N622="zákl. přenesená",J622,0)</f>
        <v>0</v>
      </c>
      <c r="BH622" s="298">
        <f>IF(N622="sníž. přenesená",J622,0)</f>
        <v>0</v>
      </c>
      <c r="BI622" s="298">
        <f>IF(N622="nulová",J622,0)</f>
        <v>0</v>
      </c>
      <c r="BJ622" s="192" t="s">
        <v>78</v>
      </c>
      <c r="BK622" s="298">
        <f>ROUND(I622*H622,2)</f>
        <v>0</v>
      </c>
      <c r="BL622" s="192" t="s">
        <v>141</v>
      </c>
      <c r="BM622" s="297" t="s">
        <v>702</v>
      </c>
    </row>
    <row r="623" spans="1:65" s="205" customFormat="1" ht="29.25" x14ac:dyDescent="0.2">
      <c r="A623" s="201"/>
      <c r="B623" s="202"/>
      <c r="C623" s="201"/>
      <c r="D623" s="299" t="s">
        <v>143</v>
      </c>
      <c r="E623" s="201"/>
      <c r="F623" s="300" t="s">
        <v>703</v>
      </c>
      <c r="G623" s="201"/>
      <c r="H623" s="201"/>
      <c r="I623" s="49"/>
      <c r="J623" s="201"/>
      <c r="K623" s="201"/>
      <c r="L623" s="202"/>
      <c r="M623" s="301"/>
      <c r="N623" s="302"/>
      <c r="O623" s="294"/>
      <c r="P623" s="294"/>
      <c r="Q623" s="294"/>
      <c r="R623" s="294"/>
      <c r="S623" s="294"/>
      <c r="T623" s="303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T623" s="192" t="s">
        <v>143</v>
      </c>
      <c r="AU623" s="192" t="s">
        <v>80</v>
      </c>
    </row>
    <row r="624" spans="1:65" s="205" customFormat="1" ht="24" customHeight="1" x14ac:dyDescent="0.2">
      <c r="A624" s="201"/>
      <c r="B624" s="202"/>
      <c r="C624" s="286" t="s">
        <v>704</v>
      </c>
      <c r="D624" s="286" t="s">
        <v>137</v>
      </c>
      <c r="E624" s="287" t="s">
        <v>705</v>
      </c>
      <c r="F624" s="288" t="s">
        <v>673</v>
      </c>
      <c r="G624" s="289" t="s">
        <v>140</v>
      </c>
      <c r="H624" s="290">
        <v>8280</v>
      </c>
      <c r="I624" s="119"/>
      <c r="J624" s="291">
        <f>ROUND(I624*H624,2)</f>
        <v>0</v>
      </c>
      <c r="K624" s="288" t="s">
        <v>1</v>
      </c>
      <c r="L624" s="202"/>
      <c r="M624" s="292" t="s">
        <v>1</v>
      </c>
      <c r="N624" s="293" t="s">
        <v>40</v>
      </c>
      <c r="O624" s="294"/>
      <c r="P624" s="295">
        <f>O624*H624</f>
        <v>0</v>
      </c>
      <c r="Q624" s="295">
        <v>0</v>
      </c>
      <c r="R624" s="295">
        <f>Q624*H624</f>
        <v>0</v>
      </c>
      <c r="S624" s="295">
        <v>0</v>
      </c>
      <c r="T624" s="296">
        <f>S624*H624</f>
        <v>0</v>
      </c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R624" s="297" t="s">
        <v>141</v>
      </c>
      <c r="AT624" s="297" t="s">
        <v>137</v>
      </c>
      <c r="AU624" s="297" t="s">
        <v>80</v>
      </c>
      <c r="AY624" s="192" t="s">
        <v>135</v>
      </c>
      <c r="BE624" s="298">
        <f>IF(N624="základní",J624,0)</f>
        <v>0</v>
      </c>
      <c r="BF624" s="298">
        <f>IF(N624="snížená",J624,0)</f>
        <v>0</v>
      </c>
      <c r="BG624" s="298">
        <f>IF(N624="zákl. přenesená",J624,0)</f>
        <v>0</v>
      </c>
      <c r="BH624" s="298">
        <f>IF(N624="sníž. přenesená",J624,0)</f>
        <v>0</v>
      </c>
      <c r="BI624" s="298">
        <f>IF(N624="nulová",J624,0)</f>
        <v>0</v>
      </c>
      <c r="BJ624" s="192" t="s">
        <v>78</v>
      </c>
      <c r="BK624" s="298">
        <f>ROUND(I624*H624,2)</f>
        <v>0</v>
      </c>
      <c r="BL624" s="192" t="s">
        <v>141</v>
      </c>
      <c r="BM624" s="297" t="s">
        <v>706</v>
      </c>
    </row>
    <row r="625" spans="1:65" s="205" customFormat="1" ht="19.5" x14ac:dyDescent="0.2">
      <c r="A625" s="201"/>
      <c r="B625" s="202"/>
      <c r="C625" s="201"/>
      <c r="D625" s="299" t="s">
        <v>143</v>
      </c>
      <c r="E625" s="201"/>
      <c r="F625" s="300" t="s">
        <v>675</v>
      </c>
      <c r="G625" s="201"/>
      <c r="H625" s="201"/>
      <c r="I625" s="49"/>
      <c r="J625" s="201"/>
      <c r="K625" s="201"/>
      <c r="L625" s="202"/>
      <c r="M625" s="301"/>
      <c r="N625" s="302"/>
      <c r="O625" s="294"/>
      <c r="P625" s="294"/>
      <c r="Q625" s="294"/>
      <c r="R625" s="294"/>
      <c r="S625" s="294"/>
      <c r="T625" s="303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T625" s="192" t="s">
        <v>143</v>
      </c>
      <c r="AU625" s="192" t="s">
        <v>80</v>
      </c>
    </row>
    <row r="626" spans="1:65" s="205" customFormat="1" ht="36" customHeight="1" x14ac:dyDescent="0.2">
      <c r="A626" s="201"/>
      <c r="B626" s="202"/>
      <c r="C626" s="286" t="s">
        <v>707</v>
      </c>
      <c r="D626" s="286" t="s">
        <v>137</v>
      </c>
      <c r="E626" s="287" t="s">
        <v>708</v>
      </c>
      <c r="F626" s="288" t="s">
        <v>709</v>
      </c>
      <c r="G626" s="289" t="s">
        <v>140</v>
      </c>
      <c r="H626" s="290">
        <v>8280</v>
      </c>
      <c r="I626" s="119"/>
      <c r="J626" s="291">
        <f>ROUND(I626*H626,2)</f>
        <v>0</v>
      </c>
      <c r="K626" s="288" t="s">
        <v>155</v>
      </c>
      <c r="L626" s="202"/>
      <c r="M626" s="292" t="s">
        <v>1</v>
      </c>
      <c r="N626" s="293" t="s">
        <v>40</v>
      </c>
      <c r="O626" s="294"/>
      <c r="P626" s="295">
        <f>O626*H626</f>
        <v>0</v>
      </c>
      <c r="Q626" s="295">
        <v>0</v>
      </c>
      <c r="R626" s="295">
        <f>Q626*H626</f>
        <v>0</v>
      </c>
      <c r="S626" s="295">
        <v>0</v>
      </c>
      <c r="T626" s="296">
        <f>S626*H626</f>
        <v>0</v>
      </c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R626" s="297" t="s">
        <v>141</v>
      </c>
      <c r="AT626" s="297" t="s">
        <v>137</v>
      </c>
      <c r="AU626" s="297" t="s">
        <v>80</v>
      </c>
      <c r="AY626" s="192" t="s">
        <v>135</v>
      </c>
      <c r="BE626" s="298">
        <f>IF(N626="základní",J626,0)</f>
        <v>0</v>
      </c>
      <c r="BF626" s="298">
        <f>IF(N626="snížená",J626,0)</f>
        <v>0</v>
      </c>
      <c r="BG626" s="298">
        <f>IF(N626="zákl. přenesená",J626,0)</f>
        <v>0</v>
      </c>
      <c r="BH626" s="298">
        <f>IF(N626="sníž. přenesená",J626,0)</f>
        <v>0</v>
      </c>
      <c r="BI626" s="298">
        <f>IF(N626="nulová",J626,0)</f>
        <v>0</v>
      </c>
      <c r="BJ626" s="192" t="s">
        <v>78</v>
      </c>
      <c r="BK626" s="298">
        <f>ROUND(I626*H626,2)</f>
        <v>0</v>
      </c>
      <c r="BL626" s="192" t="s">
        <v>141</v>
      </c>
      <c r="BM626" s="297" t="s">
        <v>710</v>
      </c>
    </row>
    <row r="627" spans="1:65" s="205" customFormat="1" ht="29.25" x14ac:dyDescent="0.2">
      <c r="A627" s="201"/>
      <c r="B627" s="202"/>
      <c r="C627" s="201"/>
      <c r="D627" s="299" t="s">
        <v>143</v>
      </c>
      <c r="E627" s="201"/>
      <c r="F627" s="300" t="s">
        <v>711</v>
      </c>
      <c r="G627" s="201"/>
      <c r="H627" s="201"/>
      <c r="I627" s="49"/>
      <c r="J627" s="201"/>
      <c r="K627" s="201"/>
      <c r="L627" s="202"/>
      <c r="M627" s="301"/>
      <c r="N627" s="302"/>
      <c r="O627" s="294"/>
      <c r="P627" s="294"/>
      <c r="Q627" s="294"/>
      <c r="R627" s="294"/>
      <c r="S627" s="294"/>
      <c r="T627" s="303"/>
      <c r="U627" s="201"/>
      <c r="V627" s="201"/>
      <c r="W627" s="201"/>
      <c r="X627" s="201"/>
      <c r="Y627" s="201"/>
      <c r="Z627" s="201"/>
      <c r="AA627" s="201"/>
      <c r="AB627" s="201"/>
      <c r="AC627" s="201"/>
      <c r="AD627" s="201"/>
      <c r="AE627" s="201"/>
      <c r="AT627" s="192" t="s">
        <v>143</v>
      </c>
      <c r="AU627" s="192" t="s">
        <v>80</v>
      </c>
    </row>
    <row r="628" spans="1:65" s="205" customFormat="1" ht="19.5" x14ac:dyDescent="0.2">
      <c r="A628" s="201"/>
      <c r="B628" s="202"/>
      <c r="C628" s="201"/>
      <c r="D628" s="299" t="s">
        <v>171</v>
      </c>
      <c r="E628" s="201"/>
      <c r="F628" s="322" t="s">
        <v>172</v>
      </c>
      <c r="G628" s="201"/>
      <c r="H628" s="201"/>
      <c r="I628" s="49"/>
      <c r="J628" s="201"/>
      <c r="K628" s="201"/>
      <c r="L628" s="202"/>
      <c r="M628" s="301"/>
      <c r="N628" s="302"/>
      <c r="O628" s="294"/>
      <c r="P628" s="294"/>
      <c r="Q628" s="294"/>
      <c r="R628" s="294"/>
      <c r="S628" s="294"/>
      <c r="T628" s="303"/>
      <c r="U628" s="201"/>
      <c r="V628" s="201"/>
      <c r="W628" s="201"/>
      <c r="X628" s="201"/>
      <c r="Y628" s="201"/>
      <c r="Z628" s="201"/>
      <c r="AA628" s="201"/>
      <c r="AB628" s="201"/>
      <c r="AC628" s="201"/>
      <c r="AD628" s="201"/>
      <c r="AE628" s="201"/>
      <c r="AT628" s="192" t="s">
        <v>171</v>
      </c>
      <c r="AU628" s="192" t="s">
        <v>80</v>
      </c>
    </row>
    <row r="629" spans="1:65" s="323" customFormat="1" x14ac:dyDescent="0.2">
      <c r="B629" s="324"/>
      <c r="D629" s="299" t="s">
        <v>149</v>
      </c>
      <c r="E629" s="325" t="s">
        <v>1</v>
      </c>
      <c r="F629" s="326" t="s">
        <v>162</v>
      </c>
      <c r="H629" s="325" t="s">
        <v>1</v>
      </c>
      <c r="I629" s="134"/>
      <c r="L629" s="324"/>
      <c r="M629" s="327"/>
      <c r="N629" s="328"/>
      <c r="O629" s="328"/>
      <c r="P629" s="328"/>
      <c r="Q629" s="328"/>
      <c r="R629" s="328"/>
      <c r="S629" s="328"/>
      <c r="T629" s="329"/>
      <c r="AT629" s="325" t="s">
        <v>149</v>
      </c>
      <c r="AU629" s="325" t="s">
        <v>80</v>
      </c>
      <c r="AV629" s="323" t="s">
        <v>78</v>
      </c>
      <c r="AW629" s="323" t="s">
        <v>32</v>
      </c>
      <c r="AX629" s="323" t="s">
        <v>72</v>
      </c>
      <c r="AY629" s="325" t="s">
        <v>135</v>
      </c>
    </row>
    <row r="630" spans="1:65" s="330" customFormat="1" x14ac:dyDescent="0.2">
      <c r="B630" s="331"/>
      <c r="D630" s="299" t="s">
        <v>149</v>
      </c>
      <c r="E630" s="332" t="s">
        <v>1</v>
      </c>
      <c r="F630" s="333" t="s">
        <v>712</v>
      </c>
      <c r="H630" s="334">
        <v>3800</v>
      </c>
      <c r="I630" s="142"/>
      <c r="L630" s="331"/>
      <c r="M630" s="335"/>
      <c r="N630" s="336"/>
      <c r="O630" s="336"/>
      <c r="P630" s="336"/>
      <c r="Q630" s="336"/>
      <c r="R630" s="336"/>
      <c r="S630" s="336"/>
      <c r="T630" s="337"/>
      <c r="AT630" s="332" t="s">
        <v>149</v>
      </c>
      <c r="AU630" s="332" t="s">
        <v>80</v>
      </c>
      <c r="AV630" s="330" t="s">
        <v>80</v>
      </c>
      <c r="AW630" s="330" t="s">
        <v>32</v>
      </c>
      <c r="AX630" s="330" t="s">
        <v>72</v>
      </c>
      <c r="AY630" s="332" t="s">
        <v>135</v>
      </c>
    </row>
    <row r="631" spans="1:65" s="323" customFormat="1" x14ac:dyDescent="0.2">
      <c r="B631" s="324"/>
      <c r="D631" s="299" t="s">
        <v>149</v>
      </c>
      <c r="E631" s="325" t="s">
        <v>1</v>
      </c>
      <c r="F631" s="326" t="s">
        <v>207</v>
      </c>
      <c r="H631" s="325" t="s">
        <v>1</v>
      </c>
      <c r="I631" s="134"/>
      <c r="L631" s="324"/>
      <c r="M631" s="327"/>
      <c r="N631" s="328"/>
      <c r="O631" s="328"/>
      <c r="P631" s="328"/>
      <c r="Q631" s="328"/>
      <c r="R631" s="328"/>
      <c r="S631" s="328"/>
      <c r="T631" s="329"/>
      <c r="AT631" s="325" t="s">
        <v>149</v>
      </c>
      <c r="AU631" s="325" t="s">
        <v>80</v>
      </c>
      <c r="AV631" s="323" t="s">
        <v>78</v>
      </c>
      <c r="AW631" s="323" t="s">
        <v>32</v>
      </c>
      <c r="AX631" s="323" t="s">
        <v>72</v>
      </c>
      <c r="AY631" s="325" t="s">
        <v>135</v>
      </c>
    </row>
    <row r="632" spans="1:65" s="330" customFormat="1" x14ac:dyDescent="0.2">
      <c r="B632" s="331"/>
      <c r="D632" s="299" t="s">
        <v>149</v>
      </c>
      <c r="E632" s="332" t="s">
        <v>1</v>
      </c>
      <c r="F632" s="333" t="s">
        <v>713</v>
      </c>
      <c r="H632" s="334">
        <v>4700</v>
      </c>
      <c r="I632" s="142"/>
      <c r="L632" s="331"/>
      <c r="M632" s="335"/>
      <c r="N632" s="336"/>
      <c r="O632" s="336"/>
      <c r="P632" s="336"/>
      <c r="Q632" s="336"/>
      <c r="R632" s="336"/>
      <c r="S632" s="336"/>
      <c r="T632" s="337"/>
      <c r="AT632" s="332" t="s">
        <v>149</v>
      </c>
      <c r="AU632" s="332" t="s">
        <v>80</v>
      </c>
      <c r="AV632" s="330" t="s">
        <v>80</v>
      </c>
      <c r="AW632" s="330" t="s">
        <v>32</v>
      </c>
      <c r="AX632" s="330" t="s">
        <v>72</v>
      </c>
      <c r="AY632" s="332" t="s">
        <v>135</v>
      </c>
    </row>
    <row r="633" spans="1:65" s="323" customFormat="1" x14ac:dyDescent="0.2">
      <c r="B633" s="324"/>
      <c r="D633" s="299" t="s">
        <v>149</v>
      </c>
      <c r="E633" s="325" t="s">
        <v>1</v>
      </c>
      <c r="F633" s="326" t="s">
        <v>150</v>
      </c>
      <c r="H633" s="325" t="s">
        <v>1</v>
      </c>
      <c r="I633" s="134"/>
      <c r="L633" s="324"/>
      <c r="M633" s="327"/>
      <c r="N633" s="328"/>
      <c r="O633" s="328"/>
      <c r="P633" s="328"/>
      <c r="Q633" s="328"/>
      <c r="R633" s="328"/>
      <c r="S633" s="328"/>
      <c r="T633" s="329"/>
      <c r="AT633" s="325" t="s">
        <v>149</v>
      </c>
      <c r="AU633" s="325" t="s">
        <v>80</v>
      </c>
      <c r="AV633" s="323" t="s">
        <v>78</v>
      </c>
      <c r="AW633" s="323" t="s">
        <v>32</v>
      </c>
      <c r="AX633" s="323" t="s">
        <v>72</v>
      </c>
      <c r="AY633" s="325" t="s">
        <v>135</v>
      </c>
    </row>
    <row r="634" spans="1:65" s="330" customFormat="1" x14ac:dyDescent="0.2">
      <c r="B634" s="331"/>
      <c r="D634" s="299" t="s">
        <v>149</v>
      </c>
      <c r="E634" s="332" t="s">
        <v>1</v>
      </c>
      <c r="F634" s="333" t="s">
        <v>164</v>
      </c>
      <c r="H634" s="334">
        <v>-220</v>
      </c>
      <c r="I634" s="142"/>
      <c r="L634" s="331"/>
      <c r="M634" s="335"/>
      <c r="N634" s="336"/>
      <c r="O634" s="336"/>
      <c r="P634" s="336"/>
      <c r="Q634" s="336"/>
      <c r="R634" s="336"/>
      <c r="S634" s="336"/>
      <c r="T634" s="337"/>
      <c r="AT634" s="332" t="s">
        <v>149</v>
      </c>
      <c r="AU634" s="332" t="s">
        <v>80</v>
      </c>
      <c r="AV634" s="330" t="s">
        <v>80</v>
      </c>
      <c r="AW634" s="330" t="s">
        <v>32</v>
      </c>
      <c r="AX634" s="330" t="s">
        <v>72</v>
      </c>
      <c r="AY634" s="332" t="s">
        <v>135</v>
      </c>
    </row>
    <row r="635" spans="1:65" s="338" customFormat="1" x14ac:dyDescent="0.2">
      <c r="B635" s="339"/>
      <c r="D635" s="299" t="s">
        <v>149</v>
      </c>
      <c r="E635" s="340" t="s">
        <v>1</v>
      </c>
      <c r="F635" s="341" t="s">
        <v>165</v>
      </c>
      <c r="H635" s="342">
        <v>8280</v>
      </c>
      <c r="I635" s="150"/>
      <c r="L635" s="339"/>
      <c r="M635" s="343"/>
      <c r="N635" s="344"/>
      <c r="O635" s="344"/>
      <c r="P635" s="344"/>
      <c r="Q635" s="344"/>
      <c r="R635" s="344"/>
      <c r="S635" s="344"/>
      <c r="T635" s="345"/>
      <c r="AT635" s="340" t="s">
        <v>149</v>
      </c>
      <c r="AU635" s="340" t="s">
        <v>80</v>
      </c>
      <c r="AV635" s="338" t="s">
        <v>141</v>
      </c>
      <c r="AW635" s="338" t="s">
        <v>32</v>
      </c>
      <c r="AX635" s="338" t="s">
        <v>78</v>
      </c>
      <c r="AY635" s="340" t="s">
        <v>135</v>
      </c>
    </row>
    <row r="636" spans="1:65" s="205" customFormat="1" ht="24" customHeight="1" x14ac:dyDescent="0.2">
      <c r="A636" s="201"/>
      <c r="B636" s="202"/>
      <c r="C636" s="286" t="s">
        <v>714</v>
      </c>
      <c r="D636" s="286" t="s">
        <v>137</v>
      </c>
      <c r="E636" s="287" t="s">
        <v>715</v>
      </c>
      <c r="F636" s="288" t="s">
        <v>716</v>
      </c>
      <c r="G636" s="289" t="s">
        <v>140</v>
      </c>
      <c r="H636" s="290">
        <v>220</v>
      </c>
      <c r="I636" s="119"/>
      <c r="J636" s="291">
        <f>ROUND(I636*H636,2)</f>
        <v>0</v>
      </c>
      <c r="K636" s="288" t="s">
        <v>155</v>
      </c>
      <c r="L636" s="202"/>
      <c r="M636" s="292" t="s">
        <v>1</v>
      </c>
      <c r="N636" s="293" t="s">
        <v>40</v>
      </c>
      <c r="O636" s="294"/>
      <c r="P636" s="295">
        <f>O636*H636</f>
        <v>0</v>
      </c>
      <c r="Q636" s="295">
        <v>0</v>
      </c>
      <c r="R636" s="295">
        <f>Q636*H636</f>
        <v>0</v>
      </c>
      <c r="S636" s="295">
        <v>0</v>
      </c>
      <c r="T636" s="296">
        <f>S636*H636</f>
        <v>0</v>
      </c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R636" s="297" t="s">
        <v>141</v>
      </c>
      <c r="AT636" s="297" t="s">
        <v>137</v>
      </c>
      <c r="AU636" s="297" t="s">
        <v>80</v>
      </c>
      <c r="AY636" s="192" t="s">
        <v>135</v>
      </c>
      <c r="BE636" s="298">
        <f>IF(N636="základní",J636,0)</f>
        <v>0</v>
      </c>
      <c r="BF636" s="298">
        <f>IF(N636="snížená",J636,0)</f>
        <v>0</v>
      </c>
      <c r="BG636" s="298">
        <f>IF(N636="zákl. přenesená",J636,0)</f>
        <v>0</v>
      </c>
      <c r="BH636" s="298">
        <f>IF(N636="sníž. přenesená",J636,0)</f>
        <v>0</v>
      </c>
      <c r="BI636" s="298">
        <f>IF(N636="nulová",J636,0)</f>
        <v>0</v>
      </c>
      <c r="BJ636" s="192" t="s">
        <v>78</v>
      </c>
      <c r="BK636" s="298">
        <f>ROUND(I636*H636,2)</f>
        <v>0</v>
      </c>
      <c r="BL636" s="192" t="s">
        <v>141</v>
      </c>
      <c r="BM636" s="297" t="s">
        <v>717</v>
      </c>
    </row>
    <row r="637" spans="1:65" s="205" customFormat="1" ht="19.5" x14ac:dyDescent="0.2">
      <c r="A637" s="201"/>
      <c r="B637" s="202"/>
      <c r="C637" s="201"/>
      <c r="D637" s="299" t="s">
        <v>143</v>
      </c>
      <c r="E637" s="201"/>
      <c r="F637" s="300" t="s">
        <v>718</v>
      </c>
      <c r="G637" s="201"/>
      <c r="H637" s="201"/>
      <c r="I637" s="49"/>
      <c r="J637" s="201"/>
      <c r="K637" s="201"/>
      <c r="L637" s="202"/>
      <c r="M637" s="301"/>
      <c r="N637" s="302"/>
      <c r="O637" s="294"/>
      <c r="P637" s="294"/>
      <c r="Q637" s="294"/>
      <c r="R637" s="294"/>
      <c r="S637" s="294"/>
      <c r="T637" s="303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T637" s="192" t="s">
        <v>143</v>
      </c>
      <c r="AU637" s="192" t="s">
        <v>80</v>
      </c>
    </row>
    <row r="638" spans="1:65" s="205" customFormat="1" ht="19.5" x14ac:dyDescent="0.2">
      <c r="A638" s="201"/>
      <c r="B638" s="202"/>
      <c r="C638" s="201"/>
      <c r="D638" s="299" t="s">
        <v>171</v>
      </c>
      <c r="E638" s="201"/>
      <c r="F638" s="322" t="s">
        <v>172</v>
      </c>
      <c r="G638" s="201"/>
      <c r="H638" s="201"/>
      <c r="I638" s="49"/>
      <c r="J638" s="201"/>
      <c r="K638" s="201"/>
      <c r="L638" s="202"/>
      <c r="M638" s="301"/>
      <c r="N638" s="302"/>
      <c r="O638" s="294"/>
      <c r="P638" s="294"/>
      <c r="Q638" s="294"/>
      <c r="R638" s="294"/>
      <c r="S638" s="294"/>
      <c r="T638" s="303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T638" s="192" t="s">
        <v>171</v>
      </c>
      <c r="AU638" s="192" t="s">
        <v>80</v>
      </c>
    </row>
    <row r="639" spans="1:65" s="330" customFormat="1" x14ac:dyDescent="0.2">
      <c r="B639" s="331"/>
      <c r="D639" s="299" t="s">
        <v>149</v>
      </c>
      <c r="E639" s="332" t="s">
        <v>1</v>
      </c>
      <c r="F639" s="333" t="s">
        <v>151</v>
      </c>
      <c r="H639" s="334">
        <v>220</v>
      </c>
      <c r="I639" s="142"/>
      <c r="L639" s="331"/>
      <c r="M639" s="335"/>
      <c r="N639" s="336"/>
      <c r="O639" s="336"/>
      <c r="P639" s="336"/>
      <c r="Q639" s="336"/>
      <c r="R639" s="336"/>
      <c r="S639" s="336"/>
      <c r="T639" s="337"/>
      <c r="AT639" s="332" t="s">
        <v>149</v>
      </c>
      <c r="AU639" s="332" t="s">
        <v>80</v>
      </c>
      <c r="AV639" s="330" t="s">
        <v>80</v>
      </c>
      <c r="AW639" s="330" t="s">
        <v>32</v>
      </c>
      <c r="AX639" s="330" t="s">
        <v>78</v>
      </c>
      <c r="AY639" s="332" t="s">
        <v>135</v>
      </c>
    </row>
    <row r="640" spans="1:65" s="273" customFormat="1" ht="22.9" customHeight="1" x14ac:dyDescent="0.2">
      <c r="B640" s="274"/>
      <c r="D640" s="275" t="s">
        <v>71</v>
      </c>
      <c r="E640" s="284" t="s">
        <v>198</v>
      </c>
      <c r="F640" s="284" t="s">
        <v>719</v>
      </c>
      <c r="I640" s="103"/>
      <c r="J640" s="285">
        <f>BK640</f>
        <v>0</v>
      </c>
      <c r="L640" s="274"/>
      <c r="M640" s="278"/>
      <c r="N640" s="279"/>
      <c r="O640" s="279"/>
      <c r="P640" s="280">
        <f>SUM(P641:P645)</f>
        <v>0</v>
      </c>
      <c r="Q640" s="279"/>
      <c r="R640" s="280">
        <f>SUM(R641:R645)</f>
        <v>0.97150284000000009</v>
      </c>
      <c r="S640" s="279"/>
      <c r="T640" s="281">
        <f>SUM(T641:T645)</f>
        <v>0</v>
      </c>
      <c r="AR640" s="275" t="s">
        <v>78</v>
      </c>
      <c r="AT640" s="282" t="s">
        <v>71</v>
      </c>
      <c r="AU640" s="282" t="s">
        <v>78</v>
      </c>
      <c r="AY640" s="275" t="s">
        <v>135</v>
      </c>
      <c r="BK640" s="283">
        <f>SUM(BK641:BK645)</f>
        <v>0</v>
      </c>
    </row>
    <row r="641" spans="1:65" s="205" customFormat="1" ht="24" customHeight="1" x14ac:dyDescent="0.2">
      <c r="A641" s="201"/>
      <c r="B641" s="202"/>
      <c r="C641" s="286" t="s">
        <v>720</v>
      </c>
      <c r="D641" s="286" t="s">
        <v>137</v>
      </c>
      <c r="E641" s="287" t="s">
        <v>721</v>
      </c>
      <c r="F641" s="288" t="s">
        <v>722</v>
      </c>
      <c r="G641" s="289" t="s">
        <v>275</v>
      </c>
      <c r="H641" s="290">
        <v>0.39600000000000002</v>
      </c>
      <c r="I641" s="119"/>
      <c r="J641" s="291">
        <f>ROUND(I641*H641,2)</f>
        <v>0</v>
      </c>
      <c r="K641" s="288" t="s">
        <v>155</v>
      </c>
      <c r="L641" s="202"/>
      <c r="M641" s="292" t="s">
        <v>1</v>
      </c>
      <c r="N641" s="293" t="s">
        <v>40</v>
      </c>
      <c r="O641" s="294"/>
      <c r="P641" s="295">
        <f>O641*H641</f>
        <v>0</v>
      </c>
      <c r="Q641" s="295">
        <v>2.45329</v>
      </c>
      <c r="R641" s="295">
        <f>Q641*H641</f>
        <v>0.97150284000000009</v>
      </c>
      <c r="S641" s="295">
        <v>0</v>
      </c>
      <c r="T641" s="296">
        <f>S641*H641</f>
        <v>0</v>
      </c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R641" s="297" t="s">
        <v>141</v>
      </c>
      <c r="AT641" s="297" t="s">
        <v>137</v>
      </c>
      <c r="AU641" s="297" t="s">
        <v>80</v>
      </c>
      <c r="AY641" s="192" t="s">
        <v>135</v>
      </c>
      <c r="BE641" s="298">
        <f>IF(N641="základní",J641,0)</f>
        <v>0</v>
      </c>
      <c r="BF641" s="298">
        <f>IF(N641="snížená",J641,0)</f>
        <v>0</v>
      </c>
      <c r="BG641" s="298">
        <f>IF(N641="zákl. přenesená",J641,0)</f>
        <v>0</v>
      </c>
      <c r="BH641" s="298">
        <f>IF(N641="sníž. přenesená",J641,0)</f>
        <v>0</v>
      </c>
      <c r="BI641" s="298">
        <f>IF(N641="nulová",J641,0)</f>
        <v>0</v>
      </c>
      <c r="BJ641" s="192" t="s">
        <v>78</v>
      </c>
      <c r="BK641" s="298">
        <f>ROUND(I641*H641,2)</f>
        <v>0</v>
      </c>
      <c r="BL641" s="192" t="s">
        <v>141</v>
      </c>
      <c r="BM641" s="297" t="s">
        <v>723</v>
      </c>
    </row>
    <row r="642" spans="1:65" s="205" customFormat="1" ht="19.5" x14ac:dyDescent="0.2">
      <c r="A642" s="201"/>
      <c r="B642" s="202"/>
      <c r="C642" s="201"/>
      <c r="D642" s="299" t="s">
        <v>143</v>
      </c>
      <c r="E642" s="201"/>
      <c r="F642" s="300" t="s">
        <v>724</v>
      </c>
      <c r="G642" s="201"/>
      <c r="H642" s="201"/>
      <c r="I642" s="49"/>
      <c r="J642" s="201"/>
      <c r="K642" s="201"/>
      <c r="L642" s="202"/>
      <c r="M642" s="301"/>
      <c r="N642" s="302"/>
      <c r="O642" s="294"/>
      <c r="P642" s="294"/>
      <c r="Q642" s="294"/>
      <c r="R642" s="294"/>
      <c r="S642" s="294"/>
      <c r="T642" s="303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T642" s="192" t="s">
        <v>143</v>
      </c>
      <c r="AU642" s="192" t="s">
        <v>80</v>
      </c>
    </row>
    <row r="643" spans="1:65" s="205" customFormat="1" ht="19.5" x14ac:dyDescent="0.2">
      <c r="A643" s="201"/>
      <c r="B643" s="202"/>
      <c r="C643" s="201"/>
      <c r="D643" s="299" t="s">
        <v>171</v>
      </c>
      <c r="E643" s="201"/>
      <c r="F643" s="322" t="s">
        <v>172</v>
      </c>
      <c r="G643" s="201"/>
      <c r="H643" s="201"/>
      <c r="I643" s="49"/>
      <c r="J643" s="201"/>
      <c r="K643" s="201"/>
      <c r="L643" s="202"/>
      <c r="M643" s="301"/>
      <c r="N643" s="302"/>
      <c r="O643" s="294"/>
      <c r="P643" s="294"/>
      <c r="Q643" s="294"/>
      <c r="R643" s="294"/>
      <c r="S643" s="294"/>
      <c r="T643" s="303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T643" s="192" t="s">
        <v>171</v>
      </c>
      <c r="AU643" s="192" t="s">
        <v>80</v>
      </c>
    </row>
    <row r="644" spans="1:65" s="323" customFormat="1" x14ac:dyDescent="0.2">
      <c r="B644" s="324"/>
      <c r="D644" s="299" t="s">
        <v>149</v>
      </c>
      <c r="E644" s="325" t="s">
        <v>1</v>
      </c>
      <c r="F644" s="326" t="s">
        <v>725</v>
      </c>
      <c r="H644" s="325" t="s">
        <v>1</v>
      </c>
      <c r="I644" s="134"/>
      <c r="L644" s="324"/>
      <c r="M644" s="327"/>
      <c r="N644" s="328"/>
      <c r="O644" s="328"/>
      <c r="P644" s="328"/>
      <c r="Q644" s="328"/>
      <c r="R644" s="328"/>
      <c r="S644" s="328"/>
      <c r="T644" s="329"/>
      <c r="AT644" s="325" t="s">
        <v>149</v>
      </c>
      <c r="AU644" s="325" t="s">
        <v>80</v>
      </c>
      <c r="AV644" s="323" t="s">
        <v>78</v>
      </c>
      <c r="AW644" s="323" t="s">
        <v>32</v>
      </c>
      <c r="AX644" s="323" t="s">
        <v>72</v>
      </c>
      <c r="AY644" s="325" t="s">
        <v>135</v>
      </c>
    </row>
    <row r="645" spans="1:65" s="330" customFormat="1" x14ac:dyDescent="0.2">
      <c r="B645" s="331"/>
      <c r="D645" s="299" t="s">
        <v>149</v>
      </c>
      <c r="E645" s="332" t="s">
        <v>1</v>
      </c>
      <c r="F645" s="333" t="s">
        <v>726</v>
      </c>
      <c r="H645" s="334">
        <v>0.39600000000000002</v>
      </c>
      <c r="I645" s="142"/>
      <c r="L645" s="331"/>
      <c r="M645" s="335"/>
      <c r="N645" s="336"/>
      <c r="O645" s="336"/>
      <c r="P645" s="336"/>
      <c r="Q645" s="336"/>
      <c r="R645" s="336"/>
      <c r="S645" s="336"/>
      <c r="T645" s="337"/>
      <c r="AT645" s="332" t="s">
        <v>149</v>
      </c>
      <c r="AU645" s="332" t="s">
        <v>80</v>
      </c>
      <c r="AV645" s="330" t="s">
        <v>80</v>
      </c>
      <c r="AW645" s="330" t="s">
        <v>32</v>
      </c>
      <c r="AX645" s="330" t="s">
        <v>78</v>
      </c>
      <c r="AY645" s="332" t="s">
        <v>135</v>
      </c>
    </row>
    <row r="646" spans="1:65" s="273" customFormat="1" ht="22.9" customHeight="1" x14ac:dyDescent="0.2">
      <c r="B646" s="274"/>
      <c r="D646" s="275" t="s">
        <v>71</v>
      </c>
      <c r="E646" s="284" t="s">
        <v>209</v>
      </c>
      <c r="F646" s="284" t="s">
        <v>727</v>
      </c>
      <c r="I646" s="103"/>
      <c r="J646" s="285">
        <f>BK646</f>
        <v>0</v>
      </c>
      <c r="L646" s="274"/>
      <c r="M646" s="278"/>
      <c r="N646" s="279"/>
      <c r="O646" s="279"/>
      <c r="P646" s="280">
        <f>SUM(P647:P848)</f>
        <v>0</v>
      </c>
      <c r="Q646" s="279"/>
      <c r="R646" s="280">
        <f>SUM(R647:R848)</f>
        <v>42.353792999999996</v>
      </c>
      <c r="S646" s="279"/>
      <c r="T646" s="281">
        <f>SUM(T647:T848)</f>
        <v>0</v>
      </c>
      <c r="AR646" s="275" t="s">
        <v>78</v>
      </c>
      <c r="AT646" s="282" t="s">
        <v>71</v>
      </c>
      <c r="AU646" s="282" t="s">
        <v>78</v>
      </c>
      <c r="AY646" s="275" t="s">
        <v>135</v>
      </c>
      <c r="BK646" s="283">
        <f>SUM(BK647:BK848)</f>
        <v>0</v>
      </c>
    </row>
    <row r="647" spans="1:65" s="205" customFormat="1" ht="24" customHeight="1" x14ac:dyDescent="0.2">
      <c r="A647" s="201"/>
      <c r="B647" s="202"/>
      <c r="C647" s="286" t="s">
        <v>728</v>
      </c>
      <c r="D647" s="286" t="s">
        <v>137</v>
      </c>
      <c r="E647" s="287" t="s">
        <v>729</v>
      </c>
      <c r="F647" s="288" t="s">
        <v>730</v>
      </c>
      <c r="G647" s="289" t="s">
        <v>234</v>
      </c>
      <c r="H647" s="290">
        <v>499</v>
      </c>
      <c r="I647" s="119"/>
      <c r="J647" s="291">
        <f>ROUND(I647*H647,2)</f>
        <v>0</v>
      </c>
      <c r="K647" s="288" t="s">
        <v>155</v>
      </c>
      <c r="L647" s="202"/>
      <c r="M647" s="292" t="s">
        <v>1</v>
      </c>
      <c r="N647" s="293" t="s">
        <v>40</v>
      </c>
      <c r="O647" s="294"/>
      <c r="P647" s="295">
        <f>O647*H647</f>
        <v>0</v>
      </c>
      <c r="Q647" s="295">
        <v>0</v>
      </c>
      <c r="R647" s="295">
        <f>Q647*H647</f>
        <v>0</v>
      </c>
      <c r="S647" s="295">
        <v>0</v>
      </c>
      <c r="T647" s="296">
        <f>S647*H647</f>
        <v>0</v>
      </c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R647" s="297" t="s">
        <v>141</v>
      </c>
      <c r="AT647" s="297" t="s">
        <v>137</v>
      </c>
      <c r="AU647" s="297" t="s">
        <v>80</v>
      </c>
      <c r="AY647" s="192" t="s">
        <v>135</v>
      </c>
      <c r="BE647" s="298">
        <f>IF(N647="základní",J647,0)</f>
        <v>0</v>
      </c>
      <c r="BF647" s="298">
        <f>IF(N647="snížená",J647,0)</f>
        <v>0</v>
      </c>
      <c r="BG647" s="298">
        <f>IF(N647="zákl. přenesená",J647,0)</f>
        <v>0</v>
      </c>
      <c r="BH647" s="298">
        <f>IF(N647="sníž. přenesená",J647,0)</f>
        <v>0</v>
      </c>
      <c r="BI647" s="298">
        <f>IF(N647="nulová",J647,0)</f>
        <v>0</v>
      </c>
      <c r="BJ647" s="192" t="s">
        <v>78</v>
      </c>
      <c r="BK647" s="298">
        <f>ROUND(I647*H647,2)</f>
        <v>0</v>
      </c>
      <c r="BL647" s="192" t="s">
        <v>141</v>
      </c>
      <c r="BM647" s="297" t="s">
        <v>731</v>
      </c>
    </row>
    <row r="648" spans="1:65" s="205" customFormat="1" ht="29.25" x14ac:dyDescent="0.2">
      <c r="A648" s="201"/>
      <c r="B648" s="202"/>
      <c r="C648" s="201"/>
      <c r="D648" s="299" t="s">
        <v>143</v>
      </c>
      <c r="E648" s="201"/>
      <c r="F648" s="300" t="s">
        <v>732</v>
      </c>
      <c r="G648" s="201"/>
      <c r="H648" s="201"/>
      <c r="I648" s="49"/>
      <c r="J648" s="201"/>
      <c r="K648" s="201"/>
      <c r="L648" s="202"/>
      <c r="M648" s="301"/>
      <c r="N648" s="302"/>
      <c r="O648" s="294"/>
      <c r="P648" s="294"/>
      <c r="Q648" s="294"/>
      <c r="R648" s="294"/>
      <c r="S648" s="294"/>
      <c r="T648" s="303"/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T648" s="192" t="s">
        <v>143</v>
      </c>
      <c r="AU648" s="192" t="s">
        <v>80</v>
      </c>
    </row>
    <row r="649" spans="1:65" s="205" customFormat="1" ht="19.5" x14ac:dyDescent="0.2">
      <c r="A649" s="201"/>
      <c r="B649" s="202"/>
      <c r="C649" s="201"/>
      <c r="D649" s="299" t="s">
        <v>171</v>
      </c>
      <c r="E649" s="201"/>
      <c r="F649" s="322" t="s">
        <v>172</v>
      </c>
      <c r="G649" s="201"/>
      <c r="H649" s="201"/>
      <c r="I649" s="49"/>
      <c r="J649" s="201"/>
      <c r="K649" s="201"/>
      <c r="L649" s="202"/>
      <c r="M649" s="301"/>
      <c r="N649" s="302"/>
      <c r="O649" s="294"/>
      <c r="P649" s="294"/>
      <c r="Q649" s="294"/>
      <c r="R649" s="294"/>
      <c r="S649" s="294"/>
      <c r="T649" s="303"/>
      <c r="U649" s="201"/>
      <c r="V649" s="201"/>
      <c r="W649" s="201"/>
      <c r="X649" s="201"/>
      <c r="Y649" s="201"/>
      <c r="Z649" s="201"/>
      <c r="AA649" s="201"/>
      <c r="AB649" s="201"/>
      <c r="AC649" s="201"/>
      <c r="AD649" s="201"/>
      <c r="AE649" s="201"/>
      <c r="AT649" s="192" t="s">
        <v>171</v>
      </c>
      <c r="AU649" s="192" t="s">
        <v>80</v>
      </c>
    </row>
    <row r="650" spans="1:65" s="330" customFormat="1" x14ac:dyDescent="0.2">
      <c r="B650" s="331"/>
      <c r="D650" s="299" t="s">
        <v>149</v>
      </c>
      <c r="E650" s="332" t="s">
        <v>1</v>
      </c>
      <c r="F650" s="333" t="s">
        <v>733</v>
      </c>
      <c r="H650" s="334">
        <v>499</v>
      </c>
      <c r="I650" s="142"/>
      <c r="L650" s="331"/>
      <c r="M650" s="335"/>
      <c r="N650" s="336"/>
      <c r="O650" s="336"/>
      <c r="P650" s="336"/>
      <c r="Q650" s="336"/>
      <c r="R650" s="336"/>
      <c r="S650" s="336"/>
      <c r="T650" s="337"/>
      <c r="AT650" s="332" t="s">
        <v>149</v>
      </c>
      <c r="AU650" s="332" t="s">
        <v>80</v>
      </c>
      <c r="AV650" s="330" t="s">
        <v>80</v>
      </c>
      <c r="AW650" s="330" t="s">
        <v>32</v>
      </c>
      <c r="AX650" s="330" t="s">
        <v>78</v>
      </c>
      <c r="AY650" s="332" t="s">
        <v>135</v>
      </c>
    </row>
    <row r="651" spans="1:65" s="205" customFormat="1" ht="24" customHeight="1" x14ac:dyDescent="0.2">
      <c r="A651" s="201"/>
      <c r="B651" s="202"/>
      <c r="C651" s="309" t="s">
        <v>734</v>
      </c>
      <c r="D651" s="309" t="s">
        <v>479</v>
      </c>
      <c r="E651" s="310" t="s">
        <v>735</v>
      </c>
      <c r="F651" s="311" t="s">
        <v>736</v>
      </c>
      <c r="G651" s="312" t="s">
        <v>234</v>
      </c>
      <c r="H651" s="313">
        <v>499</v>
      </c>
      <c r="I651" s="168"/>
      <c r="J651" s="314">
        <f>ROUND(I651*H651,2)</f>
        <v>0</v>
      </c>
      <c r="K651" s="311" t="s">
        <v>155</v>
      </c>
      <c r="L651" s="315"/>
      <c r="M651" s="316" t="s">
        <v>1</v>
      </c>
      <c r="N651" s="317" t="s">
        <v>40</v>
      </c>
      <c r="O651" s="294"/>
      <c r="P651" s="295">
        <f>O651*H651</f>
        <v>0</v>
      </c>
      <c r="Q651" s="295">
        <v>2.1900000000000001E-3</v>
      </c>
      <c r="R651" s="295">
        <f>Q651*H651</f>
        <v>1.0928100000000001</v>
      </c>
      <c r="S651" s="295">
        <v>0</v>
      </c>
      <c r="T651" s="296">
        <f>S651*H651</f>
        <v>0</v>
      </c>
      <c r="U651" s="201"/>
      <c r="V651" s="201"/>
      <c r="W651" s="201"/>
      <c r="X651" s="201"/>
      <c r="Y651" s="201"/>
      <c r="Z651" s="201"/>
      <c r="AA651" s="201"/>
      <c r="AB651" s="201"/>
      <c r="AC651" s="201"/>
      <c r="AD651" s="201"/>
      <c r="AE651" s="201"/>
      <c r="AR651" s="297" t="s">
        <v>209</v>
      </c>
      <c r="AT651" s="297" t="s">
        <v>479</v>
      </c>
      <c r="AU651" s="297" t="s">
        <v>80</v>
      </c>
      <c r="AY651" s="192" t="s">
        <v>135</v>
      </c>
      <c r="BE651" s="298">
        <f>IF(N651="základní",J651,0)</f>
        <v>0</v>
      </c>
      <c r="BF651" s="298">
        <f>IF(N651="snížená",J651,0)</f>
        <v>0</v>
      </c>
      <c r="BG651" s="298">
        <f>IF(N651="zákl. přenesená",J651,0)</f>
        <v>0</v>
      </c>
      <c r="BH651" s="298">
        <f>IF(N651="sníž. přenesená",J651,0)</f>
        <v>0</v>
      </c>
      <c r="BI651" s="298">
        <f>IF(N651="nulová",J651,0)</f>
        <v>0</v>
      </c>
      <c r="BJ651" s="192" t="s">
        <v>78</v>
      </c>
      <c r="BK651" s="298">
        <f>ROUND(I651*H651,2)</f>
        <v>0</v>
      </c>
      <c r="BL651" s="192" t="s">
        <v>141</v>
      </c>
      <c r="BM651" s="297" t="s">
        <v>737</v>
      </c>
    </row>
    <row r="652" spans="1:65" s="205" customFormat="1" x14ac:dyDescent="0.2">
      <c r="A652" s="201"/>
      <c r="B652" s="202"/>
      <c r="C652" s="201"/>
      <c r="D652" s="299" t="s">
        <v>143</v>
      </c>
      <c r="E652" s="201"/>
      <c r="F652" s="300" t="s">
        <v>736</v>
      </c>
      <c r="G652" s="201"/>
      <c r="H652" s="201"/>
      <c r="I652" s="49"/>
      <c r="J652" s="201"/>
      <c r="K652" s="201"/>
      <c r="L652" s="202"/>
      <c r="M652" s="301"/>
      <c r="N652" s="302"/>
      <c r="O652" s="294"/>
      <c r="P652" s="294"/>
      <c r="Q652" s="294"/>
      <c r="R652" s="294"/>
      <c r="S652" s="294"/>
      <c r="T652" s="303"/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T652" s="192" t="s">
        <v>143</v>
      </c>
      <c r="AU652" s="192" t="s">
        <v>80</v>
      </c>
    </row>
    <row r="653" spans="1:65" s="330" customFormat="1" x14ac:dyDescent="0.2">
      <c r="B653" s="331"/>
      <c r="D653" s="299" t="s">
        <v>149</v>
      </c>
      <c r="F653" s="333"/>
      <c r="H653" s="334"/>
      <c r="I653" s="142"/>
      <c r="L653" s="331"/>
      <c r="M653" s="335"/>
      <c r="N653" s="336"/>
      <c r="O653" s="336"/>
      <c r="P653" s="336"/>
      <c r="Q653" s="336"/>
      <c r="R653" s="336"/>
      <c r="S653" s="336"/>
      <c r="T653" s="337"/>
      <c r="AT653" s="332" t="s">
        <v>149</v>
      </c>
      <c r="AU653" s="332" t="s">
        <v>80</v>
      </c>
      <c r="AV653" s="330" t="s">
        <v>80</v>
      </c>
      <c r="AW653" s="330" t="s">
        <v>3</v>
      </c>
      <c r="AX653" s="330" t="s">
        <v>78</v>
      </c>
      <c r="AY653" s="332" t="s">
        <v>135</v>
      </c>
    </row>
    <row r="654" spans="1:65" s="205" customFormat="1" ht="24" customHeight="1" x14ac:dyDescent="0.2">
      <c r="A654" s="201"/>
      <c r="B654" s="202"/>
      <c r="C654" s="286" t="s">
        <v>738</v>
      </c>
      <c r="D654" s="286" t="s">
        <v>137</v>
      </c>
      <c r="E654" s="287" t="s">
        <v>739</v>
      </c>
      <c r="F654" s="288" t="s">
        <v>740</v>
      </c>
      <c r="G654" s="289" t="s">
        <v>234</v>
      </c>
      <c r="H654" s="290">
        <v>1050</v>
      </c>
      <c r="I654" s="119"/>
      <c r="J654" s="291">
        <f>ROUND(I654*H654,2)</f>
        <v>0</v>
      </c>
      <c r="K654" s="288" t="s">
        <v>155</v>
      </c>
      <c r="L654" s="202"/>
      <c r="M654" s="292" t="s">
        <v>1</v>
      </c>
      <c r="N654" s="293" t="s">
        <v>40</v>
      </c>
      <c r="O654" s="294"/>
      <c r="P654" s="295">
        <f>O654*H654</f>
        <v>0</v>
      </c>
      <c r="Q654" s="295">
        <v>1.0000000000000001E-5</v>
      </c>
      <c r="R654" s="295">
        <f>Q654*H654</f>
        <v>1.0500000000000001E-2</v>
      </c>
      <c r="S654" s="295">
        <v>0</v>
      </c>
      <c r="T654" s="296">
        <f>S654*H654</f>
        <v>0</v>
      </c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R654" s="297" t="s">
        <v>141</v>
      </c>
      <c r="AT654" s="297" t="s">
        <v>137</v>
      </c>
      <c r="AU654" s="297" t="s">
        <v>80</v>
      </c>
      <c r="AY654" s="192" t="s">
        <v>135</v>
      </c>
      <c r="BE654" s="298">
        <f>IF(N654="základní",J654,0)</f>
        <v>0</v>
      </c>
      <c r="BF654" s="298">
        <f>IF(N654="snížená",J654,0)</f>
        <v>0</v>
      </c>
      <c r="BG654" s="298">
        <f>IF(N654="zákl. přenesená",J654,0)</f>
        <v>0</v>
      </c>
      <c r="BH654" s="298">
        <f>IF(N654="sníž. přenesená",J654,0)</f>
        <v>0</v>
      </c>
      <c r="BI654" s="298">
        <f>IF(N654="nulová",J654,0)</f>
        <v>0</v>
      </c>
      <c r="BJ654" s="192" t="s">
        <v>78</v>
      </c>
      <c r="BK654" s="298">
        <f>ROUND(I654*H654,2)</f>
        <v>0</v>
      </c>
      <c r="BL654" s="192" t="s">
        <v>141</v>
      </c>
      <c r="BM654" s="297" t="s">
        <v>741</v>
      </c>
    </row>
    <row r="655" spans="1:65" s="205" customFormat="1" ht="19.5" x14ac:dyDescent="0.2">
      <c r="A655" s="201"/>
      <c r="B655" s="202"/>
      <c r="C655" s="201"/>
      <c r="D655" s="299" t="s">
        <v>143</v>
      </c>
      <c r="E655" s="201"/>
      <c r="F655" s="300" t="s">
        <v>742</v>
      </c>
      <c r="G655" s="201"/>
      <c r="H655" s="201"/>
      <c r="I655" s="49"/>
      <c r="J655" s="201"/>
      <c r="K655" s="201"/>
      <c r="L655" s="202"/>
      <c r="M655" s="301"/>
      <c r="N655" s="302"/>
      <c r="O655" s="294"/>
      <c r="P655" s="294"/>
      <c r="Q655" s="294"/>
      <c r="R655" s="294"/>
      <c r="S655" s="294"/>
      <c r="T655" s="303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T655" s="192" t="s">
        <v>143</v>
      </c>
      <c r="AU655" s="192" t="s">
        <v>80</v>
      </c>
    </row>
    <row r="656" spans="1:65" s="205" customFormat="1" ht="19.5" x14ac:dyDescent="0.2">
      <c r="A656" s="201"/>
      <c r="B656" s="202"/>
      <c r="C656" s="201"/>
      <c r="D656" s="299" t="s">
        <v>171</v>
      </c>
      <c r="E656" s="201"/>
      <c r="F656" s="322" t="s">
        <v>172</v>
      </c>
      <c r="G656" s="201"/>
      <c r="H656" s="201"/>
      <c r="I656" s="49"/>
      <c r="J656" s="201"/>
      <c r="K656" s="201"/>
      <c r="L656" s="202"/>
      <c r="M656" s="301"/>
      <c r="N656" s="302"/>
      <c r="O656" s="294"/>
      <c r="P656" s="294"/>
      <c r="Q656" s="294"/>
      <c r="R656" s="294"/>
      <c r="S656" s="294"/>
      <c r="T656" s="303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T656" s="192" t="s">
        <v>171</v>
      </c>
      <c r="AU656" s="192" t="s">
        <v>80</v>
      </c>
    </row>
    <row r="657" spans="1:65" s="323" customFormat="1" x14ac:dyDescent="0.2">
      <c r="B657" s="324"/>
      <c r="D657" s="299" t="s">
        <v>149</v>
      </c>
      <c r="E657" s="325" t="s">
        <v>1</v>
      </c>
      <c r="F657" s="326" t="s">
        <v>188</v>
      </c>
      <c r="H657" s="325" t="s">
        <v>1</v>
      </c>
      <c r="I657" s="134"/>
      <c r="L657" s="324"/>
      <c r="M657" s="327"/>
      <c r="N657" s="328"/>
      <c r="O657" s="328"/>
      <c r="P657" s="328"/>
      <c r="Q657" s="328"/>
      <c r="R657" s="328"/>
      <c r="S657" s="328"/>
      <c r="T657" s="329"/>
      <c r="AT657" s="325" t="s">
        <v>149</v>
      </c>
      <c r="AU657" s="325" t="s">
        <v>80</v>
      </c>
      <c r="AV657" s="323" t="s">
        <v>78</v>
      </c>
      <c r="AW657" s="323" t="s">
        <v>32</v>
      </c>
      <c r="AX657" s="323" t="s">
        <v>72</v>
      </c>
      <c r="AY657" s="325" t="s">
        <v>135</v>
      </c>
    </row>
    <row r="658" spans="1:65" s="330" customFormat="1" x14ac:dyDescent="0.2">
      <c r="B658" s="331"/>
      <c r="D658" s="299" t="s">
        <v>149</v>
      </c>
      <c r="E658" s="332" t="s">
        <v>1</v>
      </c>
      <c r="F658" s="333" t="s">
        <v>743</v>
      </c>
      <c r="H658" s="334">
        <v>1050</v>
      </c>
      <c r="I658" s="142"/>
      <c r="L658" s="331"/>
      <c r="M658" s="335"/>
      <c r="N658" s="336"/>
      <c r="O658" s="336"/>
      <c r="P658" s="336"/>
      <c r="Q658" s="336"/>
      <c r="R658" s="336"/>
      <c r="S658" s="336"/>
      <c r="T658" s="337"/>
      <c r="AT658" s="332" t="s">
        <v>149</v>
      </c>
      <c r="AU658" s="332" t="s">
        <v>80</v>
      </c>
      <c r="AV658" s="330" t="s">
        <v>80</v>
      </c>
      <c r="AW658" s="330" t="s">
        <v>32</v>
      </c>
      <c r="AX658" s="330" t="s">
        <v>78</v>
      </c>
      <c r="AY658" s="332" t="s">
        <v>135</v>
      </c>
    </row>
    <row r="659" spans="1:65" s="205" customFormat="1" ht="24" customHeight="1" x14ac:dyDescent="0.2">
      <c r="A659" s="201"/>
      <c r="B659" s="202"/>
      <c r="C659" s="309" t="s">
        <v>744</v>
      </c>
      <c r="D659" s="309" t="s">
        <v>479</v>
      </c>
      <c r="E659" s="310" t="s">
        <v>745</v>
      </c>
      <c r="F659" s="311" t="s">
        <v>746</v>
      </c>
      <c r="G659" s="312" t="s">
        <v>234</v>
      </c>
      <c r="H659" s="313">
        <v>1050</v>
      </c>
      <c r="I659" s="168"/>
      <c r="J659" s="314">
        <f>ROUND(I659*H659,2)</f>
        <v>0</v>
      </c>
      <c r="K659" s="311" t="s">
        <v>155</v>
      </c>
      <c r="L659" s="315"/>
      <c r="M659" s="316" t="s">
        <v>1</v>
      </c>
      <c r="N659" s="317" t="s">
        <v>40</v>
      </c>
      <c r="O659" s="294"/>
      <c r="P659" s="295">
        <f>O659*H659</f>
        <v>0</v>
      </c>
      <c r="Q659" s="295">
        <v>2.8999999999999998E-3</v>
      </c>
      <c r="R659" s="295">
        <f>Q659*H659</f>
        <v>3.0449999999999999</v>
      </c>
      <c r="S659" s="295">
        <v>0</v>
      </c>
      <c r="T659" s="296">
        <f>S659*H659</f>
        <v>0</v>
      </c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R659" s="297" t="s">
        <v>209</v>
      </c>
      <c r="AT659" s="297" t="s">
        <v>479</v>
      </c>
      <c r="AU659" s="297" t="s">
        <v>80</v>
      </c>
      <c r="AY659" s="192" t="s">
        <v>135</v>
      </c>
      <c r="BE659" s="298">
        <f>IF(N659="základní",J659,0)</f>
        <v>0</v>
      </c>
      <c r="BF659" s="298">
        <f>IF(N659="snížená",J659,0)</f>
        <v>0</v>
      </c>
      <c r="BG659" s="298">
        <f>IF(N659="zákl. přenesená",J659,0)</f>
        <v>0</v>
      </c>
      <c r="BH659" s="298">
        <f>IF(N659="sníž. přenesená",J659,0)</f>
        <v>0</v>
      </c>
      <c r="BI659" s="298">
        <f>IF(N659="nulová",J659,0)</f>
        <v>0</v>
      </c>
      <c r="BJ659" s="192" t="s">
        <v>78</v>
      </c>
      <c r="BK659" s="298">
        <f>ROUND(I659*H659,2)</f>
        <v>0</v>
      </c>
      <c r="BL659" s="192" t="s">
        <v>141</v>
      </c>
      <c r="BM659" s="297" t="s">
        <v>747</v>
      </c>
    </row>
    <row r="660" spans="1:65" s="205" customFormat="1" x14ac:dyDescent="0.2">
      <c r="A660" s="201"/>
      <c r="B660" s="202"/>
      <c r="C660" s="201"/>
      <c r="D660" s="299" t="s">
        <v>143</v>
      </c>
      <c r="E660" s="201"/>
      <c r="F660" s="300" t="s">
        <v>748</v>
      </c>
      <c r="G660" s="201"/>
      <c r="H660" s="201"/>
      <c r="I660" s="49"/>
      <c r="J660" s="201"/>
      <c r="K660" s="201"/>
      <c r="L660" s="202"/>
      <c r="M660" s="301"/>
      <c r="N660" s="302"/>
      <c r="O660" s="294"/>
      <c r="P660" s="294"/>
      <c r="Q660" s="294"/>
      <c r="R660" s="294"/>
      <c r="S660" s="294"/>
      <c r="T660" s="303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T660" s="192" t="s">
        <v>143</v>
      </c>
      <c r="AU660" s="192" t="s">
        <v>80</v>
      </c>
    </row>
    <row r="661" spans="1:65" s="330" customFormat="1" x14ac:dyDescent="0.2">
      <c r="B661" s="331"/>
      <c r="D661" s="299" t="s">
        <v>149</v>
      </c>
      <c r="F661" s="333"/>
      <c r="H661" s="334"/>
      <c r="I661" s="142"/>
      <c r="L661" s="331"/>
      <c r="M661" s="335"/>
      <c r="N661" s="336"/>
      <c r="O661" s="336"/>
      <c r="P661" s="336"/>
      <c r="Q661" s="336"/>
      <c r="R661" s="336"/>
      <c r="S661" s="336"/>
      <c r="T661" s="337"/>
      <c r="AT661" s="332" t="s">
        <v>149</v>
      </c>
      <c r="AU661" s="332" t="s">
        <v>80</v>
      </c>
      <c r="AV661" s="330" t="s">
        <v>80</v>
      </c>
      <c r="AW661" s="330" t="s">
        <v>3</v>
      </c>
      <c r="AX661" s="330" t="s">
        <v>78</v>
      </c>
      <c r="AY661" s="332" t="s">
        <v>135</v>
      </c>
    </row>
    <row r="662" spans="1:65" s="205" customFormat="1" ht="24" customHeight="1" x14ac:dyDescent="0.2">
      <c r="A662" s="201"/>
      <c r="B662" s="202"/>
      <c r="C662" s="286" t="s">
        <v>749</v>
      </c>
      <c r="D662" s="286" t="s">
        <v>137</v>
      </c>
      <c r="E662" s="287" t="s">
        <v>750</v>
      </c>
      <c r="F662" s="288" t="s">
        <v>751</v>
      </c>
      <c r="G662" s="289" t="s">
        <v>234</v>
      </c>
      <c r="H662" s="290">
        <v>70</v>
      </c>
      <c r="I662" s="119"/>
      <c r="J662" s="291">
        <f>ROUND(I662*H662,2)</f>
        <v>0</v>
      </c>
      <c r="K662" s="288" t="s">
        <v>155</v>
      </c>
      <c r="L662" s="202"/>
      <c r="M662" s="292" t="s">
        <v>1</v>
      </c>
      <c r="N662" s="293" t="s">
        <v>40</v>
      </c>
      <c r="O662" s="294"/>
      <c r="P662" s="295">
        <f>O662*H662</f>
        <v>0</v>
      </c>
      <c r="Q662" s="295">
        <v>1.0000000000000001E-5</v>
      </c>
      <c r="R662" s="295">
        <f>Q662*H662</f>
        <v>7.000000000000001E-4</v>
      </c>
      <c r="S662" s="295">
        <v>0</v>
      </c>
      <c r="T662" s="296">
        <f>S662*H662</f>
        <v>0</v>
      </c>
      <c r="U662" s="201"/>
      <c r="V662" s="201"/>
      <c r="W662" s="201"/>
      <c r="X662" s="201"/>
      <c r="Y662" s="201"/>
      <c r="Z662" s="201"/>
      <c r="AA662" s="201"/>
      <c r="AB662" s="201"/>
      <c r="AC662" s="201"/>
      <c r="AD662" s="201"/>
      <c r="AE662" s="201"/>
      <c r="AR662" s="297" t="s">
        <v>141</v>
      </c>
      <c r="AT662" s="297" t="s">
        <v>137</v>
      </c>
      <c r="AU662" s="297" t="s">
        <v>80</v>
      </c>
      <c r="AY662" s="192" t="s">
        <v>135</v>
      </c>
      <c r="BE662" s="298">
        <f>IF(N662="základní",J662,0)</f>
        <v>0</v>
      </c>
      <c r="BF662" s="298">
        <f>IF(N662="snížená",J662,0)</f>
        <v>0</v>
      </c>
      <c r="BG662" s="298">
        <f>IF(N662="zákl. přenesená",J662,0)</f>
        <v>0</v>
      </c>
      <c r="BH662" s="298">
        <f>IF(N662="sníž. přenesená",J662,0)</f>
        <v>0</v>
      </c>
      <c r="BI662" s="298">
        <f>IF(N662="nulová",J662,0)</f>
        <v>0</v>
      </c>
      <c r="BJ662" s="192" t="s">
        <v>78</v>
      </c>
      <c r="BK662" s="298">
        <f>ROUND(I662*H662,2)</f>
        <v>0</v>
      </c>
      <c r="BL662" s="192" t="s">
        <v>141</v>
      </c>
      <c r="BM662" s="297" t="s">
        <v>752</v>
      </c>
    </row>
    <row r="663" spans="1:65" s="205" customFormat="1" ht="19.5" x14ac:dyDescent="0.2">
      <c r="A663" s="201"/>
      <c r="B663" s="202"/>
      <c r="C663" s="201"/>
      <c r="D663" s="299" t="s">
        <v>143</v>
      </c>
      <c r="E663" s="201"/>
      <c r="F663" s="300" t="s">
        <v>753</v>
      </c>
      <c r="G663" s="201"/>
      <c r="H663" s="201"/>
      <c r="I663" s="49"/>
      <c r="J663" s="201"/>
      <c r="K663" s="201"/>
      <c r="L663" s="202"/>
      <c r="M663" s="301"/>
      <c r="N663" s="302"/>
      <c r="O663" s="294"/>
      <c r="P663" s="294"/>
      <c r="Q663" s="294"/>
      <c r="R663" s="294"/>
      <c r="S663" s="294"/>
      <c r="T663" s="303"/>
      <c r="U663" s="201"/>
      <c r="V663" s="201"/>
      <c r="W663" s="201"/>
      <c r="X663" s="201"/>
      <c r="Y663" s="201"/>
      <c r="Z663" s="201"/>
      <c r="AA663" s="201"/>
      <c r="AB663" s="201"/>
      <c r="AC663" s="201"/>
      <c r="AD663" s="201"/>
      <c r="AE663" s="201"/>
      <c r="AT663" s="192" t="s">
        <v>143</v>
      </c>
      <c r="AU663" s="192" t="s">
        <v>80</v>
      </c>
    </row>
    <row r="664" spans="1:65" s="205" customFormat="1" ht="19.5" x14ac:dyDescent="0.2">
      <c r="A664" s="201"/>
      <c r="B664" s="202"/>
      <c r="C664" s="201"/>
      <c r="D664" s="299" t="s">
        <v>171</v>
      </c>
      <c r="E664" s="201"/>
      <c r="F664" s="322" t="s">
        <v>172</v>
      </c>
      <c r="G664" s="201"/>
      <c r="H664" s="201"/>
      <c r="I664" s="49"/>
      <c r="J664" s="201"/>
      <c r="K664" s="201"/>
      <c r="L664" s="202"/>
      <c r="M664" s="301"/>
      <c r="N664" s="302"/>
      <c r="O664" s="294"/>
      <c r="P664" s="294"/>
      <c r="Q664" s="294"/>
      <c r="R664" s="294"/>
      <c r="S664" s="294"/>
      <c r="T664" s="303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T664" s="192" t="s">
        <v>171</v>
      </c>
      <c r="AU664" s="192" t="s">
        <v>80</v>
      </c>
    </row>
    <row r="665" spans="1:65" s="323" customFormat="1" x14ac:dyDescent="0.2">
      <c r="B665" s="324"/>
      <c r="D665" s="299" t="s">
        <v>149</v>
      </c>
      <c r="E665" s="325" t="s">
        <v>1</v>
      </c>
      <c r="F665" s="326" t="s">
        <v>188</v>
      </c>
      <c r="H665" s="325" t="s">
        <v>1</v>
      </c>
      <c r="I665" s="134"/>
      <c r="L665" s="324"/>
      <c r="M665" s="327"/>
      <c r="N665" s="328"/>
      <c r="O665" s="328"/>
      <c r="P665" s="328"/>
      <c r="Q665" s="328"/>
      <c r="R665" s="328"/>
      <c r="S665" s="328"/>
      <c r="T665" s="329"/>
      <c r="AT665" s="325" t="s">
        <v>149</v>
      </c>
      <c r="AU665" s="325" t="s">
        <v>80</v>
      </c>
      <c r="AV665" s="323" t="s">
        <v>78</v>
      </c>
      <c r="AW665" s="323" t="s">
        <v>32</v>
      </c>
      <c r="AX665" s="323" t="s">
        <v>72</v>
      </c>
      <c r="AY665" s="325" t="s">
        <v>135</v>
      </c>
    </row>
    <row r="666" spans="1:65" s="330" customFormat="1" x14ac:dyDescent="0.2">
      <c r="B666" s="331"/>
      <c r="D666" s="299" t="s">
        <v>149</v>
      </c>
      <c r="E666" s="332" t="s">
        <v>1</v>
      </c>
      <c r="F666" s="333" t="s">
        <v>754</v>
      </c>
      <c r="H666" s="334">
        <v>70</v>
      </c>
      <c r="I666" s="142"/>
      <c r="L666" s="331"/>
      <c r="M666" s="335"/>
      <c r="N666" s="336"/>
      <c r="O666" s="336"/>
      <c r="P666" s="336"/>
      <c r="Q666" s="336"/>
      <c r="R666" s="336"/>
      <c r="S666" s="336"/>
      <c r="T666" s="337"/>
      <c r="AT666" s="332" t="s">
        <v>149</v>
      </c>
      <c r="AU666" s="332" t="s">
        <v>80</v>
      </c>
      <c r="AV666" s="330" t="s">
        <v>80</v>
      </c>
      <c r="AW666" s="330" t="s">
        <v>32</v>
      </c>
      <c r="AX666" s="330" t="s">
        <v>78</v>
      </c>
      <c r="AY666" s="332" t="s">
        <v>135</v>
      </c>
    </row>
    <row r="667" spans="1:65" s="205" customFormat="1" ht="24" customHeight="1" x14ac:dyDescent="0.2">
      <c r="A667" s="201"/>
      <c r="B667" s="202"/>
      <c r="C667" s="309" t="s">
        <v>755</v>
      </c>
      <c r="D667" s="309" t="s">
        <v>479</v>
      </c>
      <c r="E667" s="310" t="s">
        <v>756</v>
      </c>
      <c r="F667" s="311" t="s">
        <v>757</v>
      </c>
      <c r="G667" s="312" t="s">
        <v>234</v>
      </c>
      <c r="H667" s="313">
        <v>70</v>
      </c>
      <c r="I667" s="168"/>
      <c r="J667" s="314">
        <f>ROUND(I667*H667,2)</f>
        <v>0</v>
      </c>
      <c r="K667" s="311" t="s">
        <v>155</v>
      </c>
      <c r="L667" s="315"/>
      <c r="M667" s="316" t="s">
        <v>1</v>
      </c>
      <c r="N667" s="317" t="s">
        <v>40</v>
      </c>
      <c r="O667" s="294"/>
      <c r="P667" s="295">
        <f>O667*H667</f>
        <v>0</v>
      </c>
      <c r="Q667" s="295">
        <v>4.5999999999999999E-3</v>
      </c>
      <c r="R667" s="295">
        <f>Q667*H667</f>
        <v>0.32200000000000001</v>
      </c>
      <c r="S667" s="295">
        <v>0</v>
      </c>
      <c r="T667" s="296">
        <f>S667*H667</f>
        <v>0</v>
      </c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R667" s="297" t="s">
        <v>209</v>
      </c>
      <c r="AT667" s="297" t="s">
        <v>479</v>
      </c>
      <c r="AU667" s="297" t="s">
        <v>80</v>
      </c>
      <c r="AY667" s="192" t="s">
        <v>135</v>
      </c>
      <c r="BE667" s="298">
        <f>IF(N667="základní",J667,0)</f>
        <v>0</v>
      </c>
      <c r="BF667" s="298">
        <f>IF(N667="snížená",J667,0)</f>
        <v>0</v>
      </c>
      <c r="BG667" s="298">
        <f>IF(N667="zákl. přenesená",J667,0)</f>
        <v>0</v>
      </c>
      <c r="BH667" s="298">
        <f>IF(N667="sníž. přenesená",J667,0)</f>
        <v>0</v>
      </c>
      <c r="BI667" s="298">
        <f>IF(N667="nulová",J667,0)</f>
        <v>0</v>
      </c>
      <c r="BJ667" s="192" t="s">
        <v>78</v>
      </c>
      <c r="BK667" s="298">
        <f>ROUND(I667*H667,2)</f>
        <v>0</v>
      </c>
      <c r="BL667" s="192" t="s">
        <v>141</v>
      </c>
      <c r="BM667" s="297" t="s">
        <v>758</v>
      </c>
    </row>
    <row r="668" spans="1:65" s="205" customFormat="1" x14ac:dyDescent="0.2">
      <c r="A668" s="201"/>
      <c r="B668" s="202"/>
      <c r="C668" s="201"/>
      <c r="D668" s="299" t="s">
        <v>143</v>
      </c>
      <c r="E668" s="201"/>
      <c r="F668" s="300" t="s">
        <v>759</v>
      </c>
      <c r="G668" s="201"/>
      <c r="H668" s="201"/>
      <c r="I668" s="49"/>
      <c r="J668" s="201"/>
      <c r="K668" s="201"/>
      <c r="L668" s="202"/>
      <c r="M668" s="301"/>
      <c r="N668" s="302"/>
      <c r="O668" s="294"/>
      <c r="P668" s="294"/>
      <c r="Q668" s="294"/>
      <c r="R668" s="294"/>
      <c r="S668" s="294"/>
      <c r="T668" s="303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T668" s="192" t="s">
        <v>143</v>
      </c>
      <c r="AU668" s="192" t="s">
        <v>80</v>
      </c>
    </row>
    <row r="669" spans="1:65" s="330" customFormat="1" x14ac:dyDescent="0.2">
      <c r="B669" s="331"/>
      <c r="D669" s="299" t="s">
        <v>149</v>
      </c>
      <c r="F669" s="333"/>
      <c r="H669" s="334"/>
      <c r="I669" s="142"/>
      <c r="L669" s="331"/>
      <c r="M669" s="335"/>
      <c r="N669" s="336"/>
      <c r="O669" s="336"/>
      <c r="P669" s="336"/>
      <c r="Q669" s="336"/>
      <c r="R669" s="336"/>
      <c r="S669" s="336"/>
      <c r="T669" s="337"/>
      <c r="AT669" s="332" t="s">
        <v>149</v>
      </c>
      <c r="AU669" s="332" t="s">
        <v>80</v>
      </c>
      <c r="AV669" s="330" t="s">
        <v>80</v>
      </c>
      <c r="AW669" s="330" t="s">
        <v>3</v>
      </c>
      <c r="AX669" s="330" t="s">
        <v>78</v>
      </c>
      <c r="AY669" s="332" t="s">
        <v>135</v>
      </c>
    </row>
    <row r="670" spans="1:65" s="205" customFormat="1" ht="24" customHeight="1" x14ac:dyDescent="0.2">
      <c r="A670" s="201"/>
      <c r="B670" s="202"/>
      <c r="C670" s="286" t="s">
        <v>760</v>
      </c>
      <c r="D670" s="286" t="s">
        <v>137</v>
      </c>
      <c r="E670" s="287" t="s">
        <v>761</v>
      </c>
      <c r="F670" s="288" t="s">
        <v>762</v>
      </c>
      <c r="G670" s="289" t="s">
        <v>234</v>
      </c>
      <c r="H670" s="290">
        <v>140.30000000000001</v>
      </c>
      <c r="I670" s="119"/>
      <c r="J670" s="291">
        <f>ROUND(I670*H670,2)</f>
        <v>0</v>
      </c>
      <c r="K670" s="288" t="s">
        <v>155</v>
      </c>
      <c r="L670" s="202"/>
      <c r="M670" s="292" t="s">
        <v>1</v>
      </c>
      <c r="N670" s="293" t="s">
        <v>40</v>
      </c>
      <c r="O670" s="294"/>
      <c r="P670" s="295">
        <f>O670*H670</f>
        <v>0</v>
      </c>
      <c r="Q670" s="295">
        <v>2.0000000000000002E-5</v>
      </c>
      <c r="R670" s="295">
        <f>Q670*H670</f>
        <v>2.8060000000000003E-3</v>
      </c>
      <c r="S670" s="295">
        <v>0</v>
      </c>
      <c r="T670" s="296">
        <f>S670*H670</f>
        <v>0</v>
      </c>
      <c r="U670" s="201"/>
      <c r="V670" s="201"/>
      <c r="W670" s="201"/>
      <c r="X670" s="201"/>
      <c r="Y670" s="201"/>
      <c r="Z670" s="201"/>
      <c r="AA670" s="201"/>
      <c r="AB670" s="201"/>
      <c r="AC670" s="201"/>
      <c r="AD670" s="201"/>
      <c r="AE670" s="201"/>
      <c r="AR670" s="297" t="s">
        <v>141</v>
      </c>
      <c r="AT670" s="297" t="s">
        <v>137</v>
      </c>
      <c r="AU670" s="297" t="s">
        <v>80</v>
      </c>
      <c r="AY670" s="192" t="s">
        <v>135</v>
      </c>
      <c r="BE670" s="298">
        <f>IF(N670="základní",J670,0)</f>
        <v>0</v>
      </c>
      <c r="BF670" s="298">
        <f>IF(N670="snížená",J670,0)</f>
        <v>0</v>
      </c>
      <c r="BG670" s="298">
        <f>IF(N670="zákl. přenesená",J670,0)</f>
        <v>0</v>
      </c>
      <c r="BH670" s="298">
        <f>IF(N670="sníž. přenesená",J670,0)</f>
        <v>0</v>
      </c>
      <c r="BI670" s="298">
        <f>IF(N670="nulová",J670,0)</f>
        <v>0</v>
      </c>
      <c r="BJ670" s="192" t="s">
        <v>78</v>
      </c>
      <c r="BK670" s="298">
        <f>ROUND(I670*H670,2)</f>
        <v>0</v>
      </c>
      <c r="BL670" s="192" t="s">
        <v>141</v>
      </c>
      <c r="BM670" s="297" t="s">
        <v>763</v>
      </c>
    </row>
    <row r="671" spans="1:65" s="205" customFormat="1" ht="19.5" x14ac:dyDescent="0.2">
      <c r="A671" s="201"/>
      <c r="B671" s="202"/>
      <c r="C671" s="201"/>
      <c r="D671" s="299" t="s">
        <v>143</v>
      </c>
      <c r="E671" s="201"/>
      <c r="F671" s="300" t="s">
        <v>764</v>
      </c>
      <c r="G671" s="201"/>
      <c r="H671" s="201"/>
      <c r="I671" s="49"/>
      <c r="J671" s="201"/>
      <c r="K671" s="201"/>
      <c r="L671" s="202"/>
      <c r="M671" s="301"/>
      <c r="N671" s="302"/>
      <c r="O671" s="294"/>
      <c r="P671" s="294"/>
      <c r="Q671" s="294"/>
      <c r="R671" s="294"/>
      <c r="S671" s="294"/>
      <c r="T671" s="303"/>
      <c r="U671" s="201"/>
      <c r="V671" s="201"/>
      <c r="W671" s="201"/>
      <c r="X671" s="201"/>
      <c r="Y671" s="201"/>
      <c r="Z671" s="201"/>
      <c r="AA671" s="201"/>
      <c r="AB671" s="201"/>
      <c r="AC671" s="201"/>
      <c r="AD671" s="201"/>
      <c r="AE671" s="201"/>
      <c r="AT671" s="192" t="s">
        <v>143</v>
      </c>
      <c r="AU671" s="192" t="s">
        <v>80</v>
      </c>
    </row>
    <row r="672" spans="1:65" s="205" customFormat="1" ht="19.5" x14ac:dyDescent="0.2">
      <c r="A672" s="201"/>
      <c r="B672" s="202"/>
      <c r="C672" s="201"/>
      <c r="D672" s="299" t="s">
        <v>171</v>
      </c>
      <c r="E672" s="201"/>
      <c r="F672" s="322" t="s">
        <v>172</v>
      </c>
      <c r="G672" s="201"/>
      <c r="H672" s="201"/>
      <c r="I672" s="49"/>
      <c r="J672" s="201"/>
      <c r="K672" s="201"/>
      <c r="L672" s="202"/>
      <c r="M672" s="301"/>
      <c r="N672" s="302"/>
      <c r="O672" s="294"/>
      <c r="P672" s="294"/>
      <c r="Q672" s="294"/>
      <c r="R672" s="294"/>
      <c r="S672" s="294"/>
      <c r="T672" s="303"/>
      <c r="U672" s="201"/>
      <c r="V672" s="201"/>
      <c r="W672" s="201"/>
      <c r="X672" s="201"/>
      <c r="Y672" s="201"/>
      <c r="Z672" s="201"/>
      <c r="AA672" s="201"/>
      <c r="AB672" s="201"/>
      <c r="AC672" s="201"/>
      <c r="AD672" s="201"/>
      <c r="AE672" s="201"/>
      <c r="AT672" s="192" t="s">
        <v>171</v>
      </c>
      <c r="AU672" s="192" t="s">
        <v>80</v>
      </c>
    </row>
    <row r="673" spans="1:65" s="330" customFormat="1" x14ac:dyDescent="0.2">
      <c r="B673" s="331"/>
      <c r="D673" s="299" t="s">
        <v>149</v>
      </c>
      <c r="E673" s="332" t="s">
        <v>1</v>
      </c>
      <c r="F673" s="333" t="s">
        <v>765</v>
      </c>
      <c r="H673" s="334">
        <v>35</v>
      </c>
      <c r="I673" s="142"/>
      <c r="L673" s="331"/>
      <c r="M673" s="335"/>
      <c r="N673" s="336"/>
      <c r="O673" s="336"/>
      <c r="P673" s="336"/>
      <c r="Q673" s="336"/>
      <c r="R673" s="336"/>
      <c r="S673" s="336"/>
      <c r="T673" s="337"/>
      <c r="AT673" s="332" t="s">
        <v>149</v>
      </c>
      <c r="AU673" s="332" t="s">
        <v>80</v>
      </c>
      <c r="AV673" s="330" t="s">
        <v>80</v>
      </c>
      <c r="AW673" s="330" t="s">
        <v>32</v>
      </c>
      <c r="AX673" s="330" t="s">
        <v>72</v>
      </c>
      <c r="AY673" s="332" t="s">
        <v>135</v>
      </c>
    </row>
    <row r="674" spans="1:65" s="330" customFormat="1" x14ac:dyDescent="0.2">
      <c r="B674" s="331"/>
      <c r="D674" s="299" t="s">
        <v>149</v>
      </c>
      <c r="E674" s="332" t="s">
        <v>1</v>
      </c>
      <c r="F674" s="333" t="s">
        <v>766</v>
      </c>
      <c r="H674" s="334">
        <v>43</v>
      </c>
      <c r="I674" s="142"/>
      <c r="L674" s="331"/>
      <c r="M674" s="335"/>
      <c r="N674" s="336"/>
      <c r="O674" s="336"/>
      <c r="P674" s="336"/>
      <c r="Q674" s="336"/>
      <c r="R674" s="336"/>
      <c r="S674" s="336"/>
      <c r="T674" s="337"/>
      <c r="AT674" s="332" t="s">
        <v>149</v>
      </c>
      <c r="AU674" s="332" t="s">
        <v>80</v>
      </c>
      <c r="AV674" s="330" t="s">
        <v>80</v>
      </c>
      <c r="AW674" s="330" t="s">
        <v>32</v>
      </c>
      <c r="AX674" s="330" t="s">
        <v>72</v>
      </c>
      <c r="AY674" s="332" t="s">
        <v>135</v>
      </c>
    </row>
    <row r="675" spans="1:65" s="330" customFormat="1" x14ac:dyDescent="0.2">
      <c r="B675" s="331"/>
      <c r="D675" s="299" t="s">
        <v>149</v>
      </c>
      <c r="E675" s="332" t="s">
        <v>1</v>
      </c>
      <c r="F675" s="333" t="s">
        <v>767</v>
      </c>
      <c r="H675" s="334">
        <v>21.8</v>
      </c>
      <c r="I675" s="142"/>
      <c r="L675" s="331"/>
      <c r="M675" s="335"/>
      <c r="N675" s="336"/>
      <c r="O675" s="336"/>
      <c r="P675" s="336"/>
      <c r="Q675" s="336"/>
      <c r="R675" s="336"/>
      <c r="S675" s="336"/>
      <c r="T675" s="337"/>
      <c r="AT675" s="332" t="s">
        <v>149</v>
      </c>
      <c r="AU675" s="332" t="s">
        <v>80</v>
      </c>
      <c r="AV675" s="330" t="s">
        <v>80</v>
      </c>
      <c r="AW675" s="330" t="s">
        <v>32</v>
      </c>
      <c r="AX675" s="330" t="s">
        <v>72</v>
      </c>
      <c r="AY675" s="332" t="s">
        <v>135</v>
      </c>
    </row>
    <row r="676" spans="1:65" s="330" customFormat="1" x14ac:dyDescent="0.2">
      <c r="B676" s="331"/>
      <c r="D676" s="299" t="s">
        <v>149</v>
      </c>
      <c r="E676" s="332" t="s">
        <v>1</v>
      </c>
      <c r="F676" s="333" t="s">
        <v>768</v>
      </c>
      <c r="H676" s="334">
        <v>40.5</v>
      </c>
      <c r="I676" s="142"/>
      <c r="L676" s="331"/>
      <c r="M676" s="335"/>
      <c r="N676" s="336"/>
      <c r="O676" s="336"/>
      <c r="P676" s="336"/>
      <c r="Q676" s="336"/>
      <c r="R676" s="336"/>
      <c r="S676" s="336"/>
      <c r="T676" s="337"/>
      <c r="AT676" s="332" t="s">
        <v>149</v>
      </c>
      <c r="AU676" s="332" t="s">
        <v>80</v>
      </c>
      <c r="AV676" s="330" t="s">
        <v>80</v>
      </c>
      <c r="AW676" s="330" t="s">
        <v>32</v>
      </c>
      <c r="AX676" s="330" t="s">
        <v>72</v>
      </c>
      <c r="AY676" s="332" t="s">
        <v>135</v>
      </c>
    </row>
    <row r="677" spans="1:65" s="338" customFormat="1" x14ac:dyDescent="0.2">
      <c r="B677" s="339"/>
      <c r="D677" s="299" t="s">
        <v>149</v>
      </c>
      <c r="E677" s="340" t="s">
        <v>1</v>
      </c>
      <c r="F677" s="341" t="s">
        <v>165</v>
      </c>
      <c r="H677" s="342">
        <v>140.30000000000001</v>
      </c>
      <c r="I677" s="150"/>
      <c r="L677" s="339"/>
      <c r="M677" s="343"/>
      <c r="N677" s="344"/>
      <c r="O677" s="344"/>
      <c r="P677" s="344"/>
      <c r="Q677" s="344"/>
      <c r="R677" s="344"/>
      <c r="S677" s="344"/>
      <c r="T677" s="345"/>
      <c r="AT677" s="340" t="s">
        <v>149</v>
      </c>
      <c r="AU677" s="340" t="s">
        <v>80</v>
      </c>
      <c r="AV677" s="338" t="s">
        <v>141</v>
      </c>
      <c r="AW677" s="338" t="s">
        <v>32</v>
      </c>
      <c r="AX677" s="338" t="s">
        <v>78</v>
      </c>
      <c r="AY677" s="340" t="s">
        <v>135</v>
      </c>
    </row>
    <row r="678" spans="1:65" s="205" customFormat="1" ht="24" customHeight="1" x14ac:dyDescent="0.2">
      <c r="A678" s="201"/>
      <c r="B678" s="202"/>
      <c r="C678" s="309" t="s">
        <v>769</v>
      </c>
      <c r="D678" s="309" t="s">
        <v>479</v>
      </c>
      <c r="E678" s="310" t="s">
        <v>770</v>
      </c>
      <c r="F678" s="311" t="s">
        <v>771</v>
      </c>
      <c r="G678" s="312" t="s">
        <v>234</v>
      </c>
      <c r="H678" s="313">
        <v>140.30000000000001</v>
      </c>
      <c r="I678" s="168"/>
      <c r="J678" s="314">
        <f>ROUND(I678*H678,2)</f>
        <v>0</v>
      </c>
      <c r="K678" s="311" t="s">
        <v>155</v>
      </c>
      <c r="L678" s="315"/>
      <c r="M678" s="316" t="s">
        <v>1</v>
      </c>
      <c r="N678" s="317" t="s">
        <v>40</v>
      </c>
      <c r="O678" s="294"/>
      <c r="P678" s="295">
        <f>O678*H678</f>
        <v>0</v>
      </c>
      <c r="Q678" s="295">
        <v>7.3099999999999997E-3</v>
      </c>
      <c r="R678" s="295">
        <f>Q678*H678</f>
        <v>1.025593</v>
      </c>
      <c r="S678" s="295">
        <v>0</v>
      </c>
      <c r="T678" s="296">
        <f>S678*H678</f>
        <v>0</v>
      </c>
      <c r="U678" s="201"/>
      <c r="V678" s="201"/>
      <c r="W678" s="201"/>
      <c r="X678" s="201"/>
      <c r="Y678" s="201"/>
      <c r="Z678" s="201"/>
      <c r="AA678" s="201"/>
      <c r="AB678" s="201"/>
      <c r="AC678" s="201"/>
      <c r="AD678" s="201"/>
      <c r="AE678" s="201"/>
      <c r="AR678" s="297" t="s">
        <v>209</v>
      </c>
      <c r="AT678" s="297" t="s">
        <v>479</v>
      </c>
      <c r="AU678" s="297" t="s">
        <v>80</v>
      </c>
      <c r="AY678" s="192" t="s">
        <v>135</v>
      </c>
      <c r="BE678" s="298">
        <f>IF(N678="základní",J678,0)</f>
        <v>0</v>
      </c>
      <c r="BF678" s="298">
        <f>IF(N678="snížená",J678,0)</f>
        <v>0</v>
      </c>
      <c r="BG678" s="298">
        <f>IF(N678="zákl. přenesená",J678,0)</f>
        <v>0</v>
      </c>
      <c r="BH678" s="298">
        <f>IF(N678="sníž. přenesená",J678,0)</f>
        <v>0</v>
      </c>
      <c r="BI678" s="298">
        <f>IF(N678="nulová",J678,0)</f>
        <v>0</v>
      </c>
      <c r="BJ678" s="192" t="s">
        <v>78</v>
      </c>
      <c r="BK678" s="298">
        <f>ROUND(I678*H678,2)</f>
        <v>0</v>
      </c>
      <c r="BL678" s="192" t="s">
        <v>141</v>
      </c>
      <c r="BM678" s="297" t="s">
        <v>772</v>
      </c>
    </row>
    <row r="679" spans="1:65" s="205" customFormat="1" x14ac:dyDescent="0.2">
      <c r="A679" s="201"/>
      <c r="B679" s="202"/>
      <c r="C679" s="201"/>
      <c r="D679" s="299" t="s">
        <v>143</v>
      </c>
      <c r="E679" s="201"/>
      <c r="F679" s="300" t="s">
        <v>773</v>
      </c>
      <c r="G679" s="201"/>
      <c r="H679" s="201"/>
      <c r="I679" s="49"/>
      <c r="J679" s="201"/>
      <c r="K679" s="201"/>
      <c r="L679" s="202"/>
      <c r="M679" s="301"/>
      <c r="N679" s="302"/>
      <c r="O679" s="294"/>
      <c r="P679" s="294"/>
      <c r="Q679" s="294"/>
      <c r="R679" s="294"/>
      <c r="S679" s="294"/>
      <c r="T679" s="303"/>
      <c r="U679" s="201"/>
      <c r="V679" s="201"/>
      <c r="W679" s="201"/>
      <c r="X679" s="201"/>
      <c r="Y679" s="201"/>
      <c r="Z679" s="201"/>
      <c r="AA679" s="201"/>
      <c r="AB679" s="201"/>
      <c r="AC679" s="201"/>
      <c r="AD679" s="201"/>
      <c r="AE679" s="201"/>
      <c r="AT679" s="192" t="s">
        <v>143</v>
      </c>
      <c r="AU679" s="192" t="s">
        <v>80</v>
      </c>
    </row>
    <row r="680" spans="1:65" s="330" customFormat="1" x14ac:dyDescent="0.2">
      <c r="B680" s="331"/>
      <c r="D680" s="299" t="s">
        <v>149</v>
      </c>
      <c r="F680" s="333"/>
      <c r="H680" s="334"/>
      <c r="I680" s="142"/>
      <c r="L680" s="331"/>
      <c r="M680" s="335"/>
      <c r="N680" s="336"/>
      <c r="O680" s="336"/>
      <c r="P680" s="336"/>
      <c r="Q680" s="336"/>
      <c r="R680" s="336"/>
      <c r="S680" s="336"/>
      <c r="T680" s="337"/>
      <c r="AT680" s="332" t="s">
        <v>149</v>
      </c>
      <c r="AU680" s="332" t="s">
        <v>80</v>
      </c>
      <c r="AV680" s="330" t="s">
        <v>80</v>
      </c>
      <c r="AW680" s="330" t="s">
        <v>3</v>
      </c>
      <c r="AX680" s="330" t="s">
        <v>78</v>
      </c>
      <c r="AY680" s="332" t="s">
        <v>135</v>
      </c>
    </row>
    <row r="681" spans="1:65" s="205" customFormat="1" ht="24" customHeight="1" x14ac:dyDescent="0.2">
      <c r="A681" s="201"/>
      <c r="B681" s="202"/>
      <c r="C681" s="286" t="s">
        <v>774</v>
      </c>
      <c r="D681" s="286" t="s">
        <v>137</v>
      </c>
      <c r="E681" s="287" t="s">
        <v>775</v>
      </c>
      <c r="F681" s="288" t="s">
        <v>776</v>
      </c>
      <c r="G681" s="289" t="s">
        <v>234</v>
      </c>
      <c r="H681" s="290">
        <v>1698.6</v>
      </c>
      <c r="I681" s="119"/>
      <c r="J681" s="291">
        <f>ROUND(I681*H681,2)</f>
        <v>0</v>
      </c>
      <c r="K681" s="288" t="s">
        <v>155</v>
      </c>
      <c r="L681" s="202"/>
      <c r="M681" s="292" t="s">
        <v>1</v>
      </c>
      <c r="N681" s="293" t="s">
        <v>40</v>
      </c>
      <c r="O681" s="294"/>
      <c r="P681" s="295">
        <f>O681*H681</f>
        <v>0</v>
      </c>
      <c r="Q681" s="295">
        <v>2.0000000000000002E-5</v>
      </c>
      <c r="R681" s="295">
        <f>Q681*H681</f>
        <v>3.3972000000000002E-2</v>
      </c>
      <c r="S681" s="295">
        <v>0</v>
      </c>
      <c r="T681" s="296">
        <f>S681*H681</f>
        <v>0</v>
      </c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R681" s="297" t="s">
        <v>141</v>
      </c>
      <c r="AT681" s="297" t="s">
        <v>137</v>
      </c>
      <c r="AU681" s="297" t="s">
        <v>80</v>
      </c>
      <c r="AY681" s="192" t="s">
        <v>135</v>
      </c>
      <c r="BE681" s="298">
        <f>IF(N681="základní",J681,0)</f>
        <v>0</v>
      </c>
      <c r="BF681" s="298">
        <f>IF(N681="snížená",J681,0)</f>
        <v>0</v>
      </c>
      <c r="BG681" s="298">
        <f>IF(N681="zákl. přenesená",J681,0)</f>
        <v>0</v>
      </c>
      <c r="BH681" s="298">
        <f>IF(N681="sníž. přenesená",J681,0)</f>
        <v>0</v>
      </c>
      <c r="BI681" s="298">
        <f>IF(N681="nulová",J681,0)</f>
        <v>0</v>
      </c>
      <c r="BJ681" s="192" t="s">
        <v>78</v>
      </c>
      <c r="BK681" s="298">
        <f>ROUND(I681*H681,2)</f>
        <v>0</v>
      </c>
      <c r="BL681" s="192" t="s">
        <v>141</v>
      </c>
      <c r="BM681" s="297" t="s">
        <v>777</v>
      </c>
    </row>
    <row r="682" spans="1:65" s="205" customFormat="1" ht="19.5" x14ac:dyDescent="0.2">
      <c r="A682" s="201"/>
      <c r="B682" s="202"/>
      <c r="C682" s="201"/>
      <c r="D682" s="299" t="s">
        <v>143</v>
      </c>
      <c r="E682" s="201"/>
      <c r="F682" s="300" t="s">
        <v>778</v>
      </c>
      <c r="G682" s="201"/>
      <c r="H682" s="201"/>
      <c r="I682" s="49"/>
      <c r="J682" s="201"/>
      <c r="K682" s="201"/>
      <c r="L682" s="202"/>
      <c r="M682" s="301"/>
      <c r="N682" s="302"/>
      <c r="O682" s="294"/>
      <c r="P682" s="294"/>
      <c r="Q682" s="294"/>
      <c r="R682" s="294"/>
      <c r="S682" s="294"/>
      <c r="T682" s="303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T682" s="192" t="s">
        <v>143</v>
      </c>
      <c r="AU682" s="192" t="s">
        <v>80</v>
      </c>
    </row>
    <row r="683" spans="1:65" s="205" customFormat="1" ht="19.5" x14ac:dyDescent="0.2">
      <c r="A683" s="201"/>
      <c r="B683" s="202"/>
      <c r="C683" s="201"/>
      <c r="D683" s="299" t="s">
        <v>171</v>
      </c>
      <c r="E683" s="201"/>
      <c r="F683" s="322" t="s">
        <v>172</v>
      </c>
      <c r="G683" s="201"/>
      <c r="H683" s="201"/>
      <c r="I683" s="49"/>
      <c r="J683" s="201"/>
      <c r="K683" s="201"/>
      <c r="L683" s="202"/>
      <c r="M683" s="301"/>
      <c r="N683" s="302"/>
      <c r="O683" s="294"/>
      <c r="P683" s="294"/>
      <c r="Q683" s="294"/>
      <c r="R683" s="294"/>
      <c r="S683" s="294"/>
      <c r="T683" s="303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T683" s="192" t="s">
        <v>171</v>
      </c>
      <c r="AU683" s="192" t="s">
        <v>80</v>
      </c>
    </row>
    <row r="684" spans="1:65" s="330" customFormat="1" x14ac:dyDescent="0.2">
      <c r="B684" s="331"/>
      <c r="D684" s="299" t="s">
        <v>149</v>
      </c>
      <c r="E684" s="332" t="s">
        <v>1</v>
      </c>
      <c r="F684" s="333" t="s">
        <v>779</v>
      </c>
      <c r="H684" s="334">
        <v>447.1</v>
      </c>
      <c r="I684" s="142"/>
      <c r="L684" s="331"/>
      <c r="M684" s="335"/>
      <c r="N684" s="336"/>
      <c r="O684" s="336"/>
      <c r="P684" s="336"/>
      <c r="Q684" s="336"/>
      <c r="R684" s="336"/>
      <c r="S684" s="336"/>
      <c r="T684" s="337"/>
      <c r="AT684" s="332" t="s">
        <v>149</v>
      </c>
      <c r="AU684" s="332" t="s">
        <v>80</v>
      </c>
      <c r="AV684" s="330" t="s">
        <v>80</v>
      </c>
      <c r="AW684" s="330" t="s">
        <v>32</v>
      </c>
      <c r="AX684" s="330" t="s">
        <v>72</v>
      </c>
      <c r="AY684" s="332" t="s">
        <v>135</v>
      </c>
    </row>
    <row r="685" spans="1:65" s="330" customFormat="1" x14ac:dyDescent="0.2">
      <c r="B685" s="331"/>
      <c r="D685" s="299" t="s">
        <v>149</v>
      </c>
      <c r="E685" s="332" t="s">
        <v>1</v>
      </c>
      <c r="F685" s="333" t="s">
        <v>780</v>
      </c>
      <c r="H685" s="334">
        <v>489.9</v>
      </c>
      <c r="I685" s="142"/>
      <c r="L685" s="331"/>
      <c r="M685" s="335"/>
      <c r="N685" s="336"/>
      <c r="O685" s="336"/>
      <c r="P685" s="336"/>
      <c r="Q685" s="336"/>
      <c r="R685" s="336"/>
      <c r="S685" s="336"/>
      <c r="T685" s="337"/>
      <c r="AT685" s="332" t="s">
        <v>149</v>
      </c>
      <c r="AU685" s="332" t="s">
        <v>80</v>
      </c>
      <c r="AV685" s="330" t="s">
        <v>80</v>
      </c>
      <c r="AW685" s="330" t="s">
        <v>32</v>
      </c>
      <c r="AX685" s="330" t="s">
        <v>72</v>
      </c>
      <c r="AY685" s="332" t="s">
        <v>135</v>
      </c>
    </row>
    <row r="686" spans="1:65" s="330" customFormat="1" x14ac:dyDescent="0.2">
      <c r="B686" s="331"/>
      <c r="D686" s="299" t="s">
        <v>149</v>
      </c>
      <c r="E686" s="332" t="s">
        <v>1</v>
      </c>
      <c r="F686" s="333" t="s">
        <v>781</v>
      </c>
      <c r="H686" s="334">
        <v>181.6</v>
      </c>
      <c r="I686" s="142"/>
      <c r="L686" s="331"/>
      <c r="M686" s="335"/>
      <c r="N686" s="336"/>
      <c r="O686" s="336"/>
      <c r="P686" s="336"/>
      <c r="Q686" s="336"/>
      <c r="R686" s="336"/>
      <c r="S686" s="336"/>
      <c r="T686" s="337"/>
      <c r="AT686" s="332" t="s">
        <v>149</v>
      </c>
      <c r="AU686" s="332" t="s">
        <v>80</v>
      </c>
      <c r="AV686" s="330" t="s">
        <v>80</v>
      </c>
      <c r="AW686" s="330" t="s">
        <v>32</v>
      </c>
      <c r="AX686" s="330" t="s">
        <v>72</v>
      </c>
      <c r="AY686" s="332" t="s">
        <v>135</v>
      </c>
    </row>
    <row r="687" spans="1:65" s="330" customFormat="1" x14ac:dyDescent="0.2">
      <c r="B687" s="331"/>
      <c r="D687" s="299" t="s">
        <v>149</v>
      </c>
      <c r="E687" s="332" t="s">
        <v>1</v>
      </c>
      <c r="F687" s="333" t="s">
        <v>782</v>
      </c>
      <c r="H687" s="334">
        <v>100.2</v>
      </c>
      <c r="I687" s="142"/>
      <c r="L687" s="331"/>
      <c r="M687" s="335"/>
      <c r="N687" s="336"/>
      <c r="O687" s="336"/>
      <c r="P687" s="336"/>
      <c r="Q687" s="336"/>
      <c r="R687" s="336"/>
      <c r="S687" s="336"/>
      <c r="T687" s="337"/>
      <c r="AT687" s="332" t="s">
        <v>149</v>
      </c>
      <c r="AU687" s="332" t="s">
        <v>80</v>
      </c>
      <c r="AV687" s="330" t="s">
        <v>80</v>
      </c>
      <c r="AW687" s="330" t="s">
        <v>32</v>
      </c>
      <c r="AX687" s="330" t="s">
        <v>72</v>
      </c>
      <c r="AY687" s="332" t="s">
        <v>135</v>
      </c>
    </row>
    <row r="688" spans="1:65" s="330" customFormat="1" x14ac:dyDescent="0.2">
      <c r="B688" s="331"/>
      <c r="D688" s="299" t="s">
        <v>149</v>
      </c>
      <c r="E688" s="332" t="s">
        <v>1</v>
      </c>
      <c r="F688" s="333" t="s">
        <v>783</v>
      </c>
      <c r="H688" s="334">
        <v>122.1</v>
      </c>
      <c r="I688" s="142"/>
      <c r="L688" s="331"/>
      <c r="M688" s="335"/>
      <c r="N688" s="336"/>
      <c r="O688" s="336"/>
      <c r="P688" s="336"/>
      <c r="Q688" s="336"/>
      <c r="R688" s="336"/>
      <c r="S688" s="336"/>
      <c r="T688" s="337"/>
      <c r="AT688" s="332" t="s">
        <v>149</v>
      </c>
      <c r="AU688" s="332" t="s">
        <v>80</v>
      </c>
      <c r="AV688" s="330" t="s">
        <v>80</v>
      </c>
      <c r="AW688" s="330" t="s">
        <v>32</v>
      </c>
      <c r="AX688" s="330" t="s">
        <v>72</v>
      </c>
      <c r="AY688" s="332" t="s">
        <v>135</v>
      </c>
    </row>
    <row r="689" spans="1:65" s="330" customFormat="1" x14ac:dyDescent="0.2">
      <c r="B689" s="331"/>
      <c r="D689" s="299" t="s">
        <v>149</v>
      </c>
      <c r="E689" s="332" t="s">
        <v>1</v>
      </c>
      <c r="F689" s="333" t="s">
        <v>784</v>
      </c>
      <c r="H689" s="334">
        <v>65</v>
      </c>
      <c r="I689" s="142"/>
      <c r="L689" s="331"/>
      <c r="M689" s="335"/>
      <c r="N689" s="336"/>
      <c r="O689" s="336"/>
      <c r="P689" s="336"/>
      <c r="Q689" s="336"/>
      <c r="R689" s="336"/>
      <c r="S689" s="336"/>
      <c r="T689" s="337"/>
      <c r="AT689" s="332" t="s">
        <v>149</v>
      </c>
      <c r="AU689" s="332" t="s">
        <v>80</v>
      </c>
      <c r="AV689" s="330" t="s">
        <v>80</v>
      </c>
      <c r="AW689" s="330" t="s">
        <v>32</v>
      </c>
      <c r="AX689" s="330" t="s">
        <v>72</v>
      </c>
      <c r="AY689" s="332" t="s">
        <v>135</v>
      </c>
    </row>
    <row r="690" spans="1:65" s="330" customFormat="1" x14ac:dyDescent="0.2">
      <c r="B690" s="331"/>
      <c r="D690" s="299" t="s">
        <v>149</v>
      </c>
      <c r="E690" s="332" t="s">
        <v>1</v>
      </c>
      <c r="F690" s="333" t="s">
        <v>785</v>
      </c>
      <c r="H690" s="334">
        <v>57.7</v>
      </c>
      <c r="I690" s="142"/>
      <c r="L690" s="331"/>
      <c r="M690" s="335"/>
      <c r="N690" s="336"/>
      <c r="O690" s="336"/>
      <c r="P690" s="336"/>
      <c r="Q690" s="336"/>
      <c r="R690" s="336"/>
      <c r="S690" s="336"/>
      <c r="T690" s="337"/>
      <c r="AT690" s="332" t="s">
        <v>149</v>
      </c>
      <c r="AU690" s="332" t="s">
        <v>80</v>
      </c>
      <c r="AV690" s="330" t="s">
        <v>80</v>
      </c>
      <c r="AW690" s="330" t="s">
        <v>32</v>
      </c>
      <c r="AX690" s="330" t="s">
        <v>72</v>
      </c>
      <c r="AY690" s="332" t="s">
        <v>135</v>
      </c>
    </row>
    <row r="691" spans="1:65" s="330" customFormat="1" x14ac:dyDescent="0.2">
      <c r="B691" s="331"/>
      <c r="D691" s="299" t="s">
        <v>149</v>
      </c>
      <c r="E691" s="332" t="s">
        <v>1</v>
      </c>
      <c r="F691" s="333" t="s">
        <v>786</v>
      </c>
      <c r="H691" s="334">
        <v>10.5</v>
      </c>
      <c r="I691" s="142"/>
      <c r="L691" s="331"/>
      <c r="M691" s="335"/>
      <c r="N691" s="336"/>
      <c r="O691" s="336"/>
      <c r="P691" s="336"/>
      <c r="Q691" s="336"/>
      <c r="R691" s="336"/>
      <c r="S691" s="336"/>
      <c r="T691" s="337"/>
      <c r="AT691" s="332" t="s">
        <v>149</v>
      </c>
      <c r="AU691" s="332" t="s">
        <v>80</v>
      </c>
      <c r="AV691" s="330" t="s">
        <v>80</v>
      </c>
      <c r="AW691" s="330" t="s">
        <v>32</v>
      </c>
      <c r="AX691" s="330" t="s">
        <v>72</v>
      </c>
      <c r="AY691" s="332" t="s">
        <v>135</v>
      </c>
    </row>
    <row r="692" spans="1:65" s="330" customFormat="1" x14ac:dyDescent="0.2">
      <c r="B692" s="331"/>
      <c r="D692" s="299" t="s">
        <v>149</v>
      </c>
      <c r="E692" s="332" t="s">
        <v>1</v>
      </c>
      <c r="F692" s="333" t="s">
        <v>787</v>
      </c>
      <c r="H692" s="334">
        <v>66</v>
      </c>
      <c r="I692" s="142"/>
      <c r="L692" s="331"/>
      <c r="M692" s="335"/>
      <c r="N692" s="336"/>
      <c r="O692" s="336"/>
      <c r="P692" s="336"/>
      <c r="Q692" s="336"/>
      <c r="R692" s="336"/>
      <c r="S692" s="336"/>
      <c r="T692" s="337"/>
      <c r="AT692" s="332" t="s">
        <v>149</v>
      </c>
      <c r="AU692" s="332" t="s">
        <v>80</v>
      </c>
      <c r="AV692" s="330" t="s">
        <v>80</v>
      </c>
      <c r="AW692" s="330" t="s">
        <v>32</v>
      </c>
      <c r="AX692" s="330" t="s">
        <v>72</v>
      </c>
      <c r="AY692" s="332" t="s">
        <v>135</v>
      </c>
    </row>
    <row r="693" spans="1:65" s="330" customFormat="1" x14ac:dyDescent="0.2">
      <c r="B693" s="331"/>
      <c r="D693" s="299" t="s">
        <v>149</v>
      </c>
      <c r="E693" s="332" t="s">
        <v>1</v>
      </c>
      <c r="F693" s="333" t="s">
        <v>788</v>
      </c>
      <c r="H693" s="334">
        <v>157.5</v>
      </c>
      <c r="I693" s="142"/>
      <c r="L693" s="331"/>
      <c r="M693" s="335"/>
      <c r="N693" s="336"/>
      <c r="O693" s="336"/>
      <c r="P693" s="336"/>
      <c r="Q693" s="336"/>
      <c r="R693" s="336"/>
      <c r="S693" s="336"/>
      <c r="T693" s="337"/>
      <c r="AT693" s="332" t="s">
        <v>149</v>
      </c>
      <c r="AU693" s="332" t="s">
        <v>80</v>
      </c>
      <c r="AV693" s="330" t="s">
        <v>80</v>
      </c>
      <c r="AW693" s="330" t="s">
        <v>32</v>
      </c>
      <c r="AX693" s="330" t="s">
        <v>72</v>
      </c>
      <c r="AY693" s="332" t="s">
        <v>135</v>
      </c>
    </row>
    <row r="694" spans="1:65" s="323" customFormat="1" x14ac:dyDescent="0.2">
      <c r="B694" s="324"/>
      <c r="D694" s="299" t="s">
        <v>149</v>
      </c>
      <c r="E694" s="325" t="s">
        <v>1</v>
      </c>
      <c r="F694" s="326" t="s">
        <v>194</v>
      </c>
      <c r="H694" s="325" t="s">
        <v>1</v>
      </c>
      <c r="I694" s="134"/>
      <c r="L694" s="324"/>
      <c r="M694" s="327"/>
      <c r="N694" s="328"/>
      <c r="O694" s="328"/>
      <c r="P694" s="328"/>
      <c r="Q694" s="328"/>
      <c r="R694" s="328"/>
      <c r="S694" s="328"/>
      <c r="T694" s="329"/>
      <c r="AT694" s="325" t="s">
        <v>149</v>
      </c>
      <c r="AU694" s="325" t="s">
        <v>80</v>
      </c>
      <c r="AV694" s="323" t="s">
        <v>78</v>
      </c>
      <c r="AW694" s="323" t="s">
        <v>32</v>
      </c>
      <c r="AX694" s="323" t="s">
        <v>72</v>
      </c>
      <c r="AY694" s="325" t="s">
        <v>135</v>
      </c>
    </row>
    <row r="695" spans="1:65" s="330" customFormat="1" x14ac:dyDescent="0.2">
      <c r="B695" s="331"/>
      <c r="D695" s="299" t="s">
        <v>149</v>
      </c>
      <c r="E695" s="332" t="s">
        <v>1</v>
      </c>
      <c r="F695" s="333" t="s">
        <v>78</v>
      </c>
      <c r="H695" s="334">
        <v>1</v>
      </c>
      <c r="I695" s="142"/>
      <c r="L695" s="331"/>
      <c r="M695" s="335"/>
      <c r="N695" s="336"/>
      <c r="O695" s="336"/>
      <c r="P695" s="336"/>
      <c r="Q695" s="336"/>
      <c r="R695" s="336"/>
      <c r="S695" s="336"/>
      <c r="T695" s="337"/>
      <c r="AT695" s="332" t="s">
        <v>149</v>
      </c>
      <c r="AU695" s="332" t="s">
        <v>80</v>
      </c>
      <c r="AV695" s="330" t="s">
        <v>80</v>
      </c>
      <c r="AW695" s="330" t="s">
        <v>32</v>
      </c>
      <c r="AX695" s="330" t="s">
        <v>72</v>
      </c>
      <c r="AY695" s="332" t="s">
        <v>135</v>
      </c>
    </row>
    <row r="696" spans="1:65" s="338" customFormat="1" x14ac:dyDescent="0.2">
      <c r="B696" s="339"/>
      <c r="D696" s="299" t="s">
        <v>149</v>
      </c>
      <c r="E696" s="340" t="s">
        <v>1</v>
      </c>
      <c r="F696" s="341" t="s">
        <v>165</v>
      </c>
      <c r="H696" s="342">
        <v>1698.6</v>
      </c>
      <c r="I696" s="150"/>
      <c r="L696" s="339"/>
      <c r="M696" s="343"/>
      <c r="N696" s="344"/>
      <c r="O696" s="344"/>
      <c r="P696" s="344"/>
      <c r="Q696" s="344"/>
      <c r="R696" s="344"/>
      <c r="S696" s="344"/>
      <c r="T696" s="345"/>
      <c r="AT696" s="340" t="s">
        <v>149</v>
      </c>
      <c r="AU696" s="340" t="s">
        <v>80</v>
      </c>
      <c r="AV696" s="338" t="s">
        <v>141</v>
      </c>
      <c r="AW696" s="338" t="s">
        <v>32</v>
      </c>
      <c r="AX696" s="338" t="s">
        <v>78</v>
      </c>
      <c r="AY696" s="340" t="s">
        <v>135</v>
      </c>
    </row>
    <row r="697" spans="1:65" s="205" customFormat="1" ht="24" customHeight="1" x14ac:dyDescent="0.2">
      <c r="A697" s="201"/>
      <c r="B697" s="202"/>
      <c r="C697" s="309" t="s">
        <v>789</v>
      </c>
      <c r="D697" s="309" t="s">
        <v>479</v>
      </c>
      <c r="E697" s="310" t="s">
        <v>790</v>
      </c>
      <c r="F697" s="311" t="s">
        <v>791</v>
      </c>
      <c r="G697" s="312" t="s">
        <v>234</v>
      </c>
      <c r="H697" s="313">
        <v>1698.6</v>
      </c>
      <c r="I697" s="168"/>
      <c r="J697" s="314">
        <f>ROUND(I697*H697,2)</f>
        <v>0</v>
      </c>
      <c r="K697" s="311" t="s">
        <v>155</v>
      </c>
      <c r="L697" s="315"/>
      <c r="M697" s="316" t="s">
        <v>1</v>
      </c>
      <c r="N697" s="317" t="s">
        <v>40</v>
      </c>
      <c r="O697" s="294"/>
      <c r="P697" s="295">
        <f>O697*H697</f>
        <v>0</v>
      </c>
      <c r="Q697" s="295">
        <v>1.142E-2</v>
      </c>
      <c r="R697" s="295">
        <f>Q697*H697</f>
        <v>19.398011999999998</v>
      </c>
      <c r="S697" s="295">
        <v>0</v>
      </c>
      <c r="T697" s="296">
        <f>S697*H697</f>
        <v>0</v>
      </c>
      <c r="U697" s="201"/>
      <c r="V697" s="201"/>
      <c r="W697" s="201"/>
      <c r="X697" s="201"/>
      <c r="Y697" s="201"/>
      <c r="Z697" s="201"/>
      <c r="AA697" s="201"/>
      <c r="AB697" s="201"/>
      <c r="AC697" s="201"/>
      <c r="AD697" s="201"/>
      <c r="AE697" s="201"/>
      <c r="AR697" s="297" t="s">
        <v>209</v>
      </c>
      <c r="AT697" s="297" t="s">
        <v>479</v>
      </c>
      <c r="AU697" s="297" t="s">
        <v>80</v>
      </c>
      <c r="AY697" s="192" t="s">
        <v>135</v>
      </c>
      <c r="BE697" s="298">
        <f>IF(N697="základní",J697,0)</f>
        <v>0</v>
      </c>
      <c r="BF697" s="298">
        <f>IF(N697="snížená",J697,0)</f>
        <v>0</v>
      </c>
      <c r="BG697" s="298">
        <f>IF(N697="zákl. přenesená",J697,0)</f>
        <v>0</v>
      </c>
      <c r="BH697" s="298">
        <f>IF(N697="sníž. přenesená",J697,0)</f>
        <v>0</v>
      </c>
      <c r="BI697" s="298">
        <f>IF(N697="nulová",J697,0)</f>
        <v>0</v>
      </c>
      <c r="BJ697" s="192" t="s">
        <v>78</v>
      </c>
      <c r="BK697" s="298">
        <f>ROUND(I697*H697,2)</f>
        <v>0</v>
      </c>
      <c r="BL697" s="192" t="s">
        <v>141</v>
      </c>
      <c r="BM697" s="297" t="s">
        <v>792</v>
      </c>
    </row>
    <row r="698" spans="1:65" s="205" customFormat="1" x14ac:dyDescent="0.2">
      <c r="A698" s="201"/>
      <c r="B698" s="202"/>
      <c r="C698" s="201"/>
      <c r="D698" s="299" t="s">
        <v>143</v>
      </c>
      <c r="E698" s="201"/>
      <c r="F698" s="300" t="s">
        <v>793</v>
      </c>
      <c r="G698" s="201"/>
      <c r="H698" s="201"/>
      <c r="I698" s="49"/>
      <c r="J698" s="201"/>
      <c r="K698" s="201"/>
      <c r="L698" s="202"/>
      <c r="M698" s="301"/>
      <c r="N698" s="302"/>
      <c r="O698" s="294"/>
      <c r="P698" s="294"/>
      <c r="Q698" s="294"/>
      <c r="R698" s="294"/>
      <c r="S698" s="294"/>
      <c r="T698" s="303"/>
      <c r="U698" s="201"/>
      <c r="V698" s="201"/>
      <c r="W698" s="201"/>
      <c r="X698" s="201"/>
      <c r="Y698" s="201"/>
      <c r="Z698" s="201"/>
      <c r="AA698" s="201"/>
      <c r="AB698" s="201"/>
      <c r="AC698" s="201"/>
      <c r="AD698" s="201"/>
      <c r="AE698" s="201"/>
      <c r="AT698" s="192" t="s">
        <v>143</v>
      </c>
      <c r="AU698" s="192" t="s">
        <v>80</v>
      </c>
    </row>
    <row r="699" spans="1:65" s="330" customFormat="1" x14ac:dyDescent="0.2">
      <c r="B699" s="331"/>
      <c r="D699" s="299" t="s">
        <v>149</v>
      </c>
      <c r="F699" s="333"/>
      <c r="H699" s="334"/>
      <c r="I699" s="142"/>
      <c r="L699" s="331"/>
      <c r="M699" s="335"/>
      <c r="N699" s="336"/>
      <c r="O699" s="336"/>
      <c r="P699" s="336"/>
      <c r="Q699" s="336"/>
      <c r="R699" s="336"/>
      <c r="S699" s="336"/>
      <c r="T699" s="337"/>
      <c r="AT699" s="332" t="s">
        <v>149</v>
      </c>
      <c r="AU699" s="332" t="s">
        <v>80</v>
      </c>
      <c r="AV699" s="330" t="s">
        <v>80</v>
      </c>
      <c r="AW699" s="330" t="s">
        <v>3</v>
      </c>
      <c r="AX699" s="330" t="s">
        <v>78</v>
      </c>
      <c r="AY699" s="332" t="s">
        <v>135</v>
      </c>
    </row>
    <row r="700" spans="1:65" s="205" customFormat="1" ht="24" customHeight="1" x14ac:dyDescent="0.2">
      <c r="A700" s="201"/>
      <c r="B700" s="202"/>
      <c r="C700" s="309" t="s">
        <v>794</v>
      </c>
      <c r="D700" s="309" t="s">
        <v>479</v>
      </c>
      <c r="E700" s="310" t="s">
        <v>795</v>
      </c>
      <c r="F700" s="311" t="s">
        <v>796</v>
      </c>
      <c r="G700" s="312" t="s">
        <v>234</v>
      </c>
      <c r="H700" s="313">
        <v>1</v>
      </c>
      <c r="I700" s="168"/>
      <c r="J700" s="314">
        <f>ROUND(I700*H700,2)</f>
        <v>0</v>
      </c>
      <c r="K700" s="311" t="s">
        <v>155</v>
      </c>
      <c r="L700" s="315"/>
      <c r="M700" s="316" t="s">
        <v>1</v>
      </c>
      <c r="N700" s="317" t="s">
        <v>40</v>
      </c>
      <c r="O700" s="294"/>
      <c r="P700" s="295">
        <f>O700*H700</f>
        <v>0</v>
      </c>
      <c r="Q700" s="295">
        <v>1.14E-2</v>
      </c>
      <c r="R700" s="295">
        <f>Q700*H700</f>
        <v>1.14E-2</v>
      </c>
      <c r="S700" s="295">
        <v>0</v>
      </c>
      <c r="T700" s="296">
        <f>S700*H700</f>
        <v>0</v>
      </c>
      <c r="U700" s="201"/>
      <c r="V700" s="201"/>
      <c r="W700" s="201"/>
      <c r="X700" s="201"/>
      <c r="Y700" s="201"/>
      <c r="Z700" s="201"/>
      <c r="AA700" s="201"/>
      <c r="AB700" s="201"/>
      <c r="AC700" s="201"/>
      <c r="AD700" s="201"/>
      <c r="AE700" s="201"/>
      <c r="AR700" s="297" t="s">
        <v>209</v>
      </c>
      <c r="AT700" s="297" t="s">
        <v>479</v>
      </c>
      <c r="AU700" s="297" t="s">
        <v>80</v>
      </c>
      <c r="AY700" s="192" t="s">
        <v>135</v>
      </c>
      <c r="BE700" s="298">
        <f>IF(N700="základní",J700,0)</f>
        <v>0</v>
      </c>
      <c r="BF700" s="298">
        <f>IF(N700="snížená",J700,0)</f>
        <v>0</v>
      </c>
      <c r="BG700" s="298">
        <f>IF(N700="zákl. přenesená",J700,0)</f>
        <v>0</v>
      </c>
      <c r="BH700" s="298">
        <f>IF(N700="sníž. přenesená",J700,0)</f>
        <v>0</v>
      </c>
      <c r="BI700" s="298">
        <f>IF(N700="nulová",J700,0)</f>
        <v>0</v>
      </c>
      <c r="BJ700" s="192" t="s">
        <v>78</v>
      </c>
      <c r="BK700" s="298">
        <f>ROUND(I700*H700,2)</f>
        <v>0</v>
      </c>
      <c r="BL700" s="192" t="s">
        <v>141</v>
      </c>
      <c r="BM700" s="297" t="s">
        <v>797</v>
      </c>
    </row>
    <row r="701" spans="1:65" s="205" customFormat="1" x14ac:dyDescent="0.2">
      <c r="A701" s="201"/>
      <c r="B701" s="202"/>
      <c r="C701" s="201"/>
      <c r="D701" s="299" t="s">
        <v>143</v>
      </c>
      <c r="E701" s="201"/>
      <c r="F701" s="300" t="s">
        <v>796</v>
      </c>
      <c r="G701" s="201"/>
      <c r="H701" s="201"/>
      <c r="I701" s="49"/>
      <c r="J701" s="201"/>
      <c r="K701" s="201"/>
      <c r="L701" s="202"/>
      <c r="M701" s="301"/>
      <c r="N701" s="302"/>
      <c r="O701" s="294"/>
      <c r="P701" s="294"/>
      <c r="Q701" s="294"/>
      <c r="R701" s="294"/>
      <c r="S701" s="294"/>
      <c r="T701" s="303"/>
      <c r="U701" s="201"/>
      <c r="V701" s="201"/>
      <c r="W701" s="201"/>
      <c r="X701" s="201"/>
      <c r="Y701" s="201"/>
      <c r="Z701" s="201"/>
      <c r="AA701" s="201"/>
      <c r="AB701" s="201"/>
      <c r="AC701" s="201"/>
      <c r="AD701" s="201"/>
      <c r="AE701" s="201"/>
      <c r="AT701" s="192" t="s">
        <v>143</v>
      </c>
      <c r="AU701" s="192" t="s">
        <v>80</v>
      </c>
    </row>
    <row r="702" spans="1:65" s="205" customFormat="1" ht="24" customHeight="1" x14ac:dyDescent="0.2">
      <c r="A702" s="201"/>
      <c r="B702" s="202"/>
      <c r="C702" s="286" t="s">
        <v>798</v>
      </c>
      <c r="D702" s="286" t="s">
        <v>137</v>
      </c>
      <c r="E702" s="287" t="s">
        <v>799</v>
      </c>
      <c r="F702" s="288" t="s">
        <v>800</v>
      </c>
      <c r="G702" s="289" t="s">
        <v>628</v>
      </c>
      <c r="H702" s="290">
        <v>150</v>
      </c>
      <c r="I702" s="119"/>
      <c r="J702" s="291">
        <f>ROUND(I702*H702,2)</f>
        <v>0</v>
      </c>
      <c r="K702" s="288" t="s">
        <v>155</v>
      </c>
      <c r="L702" s="202"/>
      <c r="M702" s="292" t="s">
        <v>1</v>
      </c>
      <c r="N702" s="293" t="s">
        <v>40</v>
      </c>
      <c r="O702" s="294"/>
      <c r="P702" s="295">
        <f>O702*H702</f>
        <v>0</v>
      </c>
      <c r="Q702" s="295">
        <v>0</v>
      </c>
      <c r="R702" s="295">
        <f>Q702*H702</f>
        <v>0</v>
      </c>
      <c r="S702" s="295">
        <v>0</v>
      </c>
      <c r="T702" s="296">
        <f>S702*H702</f>
        <v>0</v>
      </c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R702" s="297" t="s">
        <v>141</v>
      </c>
      <c r="AT702" s="297" t="s">
        <v>137</v>
      </c>
      <c r="AU702" s="297" t="s">
        <v>80</v>
      </c>
      <c r="AY702" s="192" t="s">
        <v>135</v>
      </c>
      <c r="BE702" s="298">
        <f>IF(N702="základní",J702,0)</f>
        <v>0</v>
      </c>
      <c r="BF702" s="298">
        <f>IF(N702="snížená",J702,0)</f>
        <v>0</v>
      </c>
      <c r="BG702" s="298">
        <f>IF(N702="zákl. přenesená",J702,0)</f>
        <v>0</v>
      </c>
      <c r="BH702" s="298">
        <f>IF(N702="sníž. přenesená",J702,0)</f>
        <v>0</v>
      </c>
      <c r="BI702" s="298">
        <f>IF(N702="nulová",J702,0)</f>
        <v>0</v>
      </c>
      <c r="BJ702" s="192" t="s">
        <v>78</v>
      </c>
      <c r="BK702" s="298">
        <f>ROUND(I702*H702,2)</f>
        <v>0</v>
      </c>
      <c r="BL702" s="192" t="s">
        <v>141</v>
      </c>
      <c r="BM702" s="297" t="s">
        <v>801</v>
      </c>
    </row>
    <row r="703" spans="1:65" s="205" customFormat="1" ht="19.5" x14ac:dyDescent="0.2">
      <c r="A703" s="201"/>
      <c r="B703" s="202"/>
      <c r="C703" s="201"/>
      <c r="D703" s="299" t="s">
        <v>143</v>
      </c>
      <c r="E703" s="201"/>
      <c r="F703" s="300" t="s">
        <v>802</v>
      </c>
      <c r="G703" s="201"/>
      <c r="H703" s="201"/>
      <c r="I703" s="49"/>
      <c r="J703" s="201"/>
      <c r="K703" s="201"/>
      <c r="L703" s="202"/>
      <c r="M703" s="301"/>
      <c r="N703" s="302"/>
      <c r="O703" s="294"/>
      <c r="P703" s="294"/>
      <c r="Q703" s="294"/>
      <c r="R703" s="294"/>
      <c r="S703" s="294"/>
      <c r="T703" s="303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T703" s="192" t="s">
        <v>143</v>
      </c>
      <c r="AU703" s="192" t="s">
        <v>80</v>
      </c>
    </row>
    <row r="704" spans="1:65" s="205" customFormat="1" ht="19.5" x14ac:dyDescent="0.2">
      <c r="A704" s="201"/>
      <c r="B704" s="202"/>
      <c r="C704" s="201"/>
      <c r="D704" s="299" t="s">
        <v>171</v>
      </c>
      <c r="E704" s="201"/>
      <c r="F704" s="322" t="s">
        <v>172</v>
      </c>
      <c r="G704" s="201"/>
      <c r="H704" s="201"/>
      <c r="I704" s="49"/>
      <c r="J704" s="201"/>
      <c r="K704" s="201"/>
      <c r="L704" s="202"/>
      <c r="M704" s="301"/>
      <c r="N704" s="302"/>
      <c r="O704" s="294"/>
      <c r="P704" s="294"/>
      <c r="Q704" s="294"/>
      <c r="R704" s="294"/>
      <c r="S704" s="294"/>
      <c r="T704" s="303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T704" s="192" t="s">
        <v>171</v>
      </c>
      <c r="AU704" s="192" t="s">
        <v>80</v>
      </c>
    </row>
    <row r="705" spans="1:65" s="323" customFormat="1" x14ac:dyDescent="0.2">
      <c r="B705" s="324"/>
      <c r="D705" s="299" t="s">
        <v>149</v>
      </c>
      <c r="E705" s="325" t="s">
        <v>1</v>
      </c>
      <c r="F705" s="326" t="s">
        <v>188</v>
      </c>
      <c r="H705" s="325" t="s">
        <v>1</v>
      </c>
      <c r="I705" s="134"/>
      <c r="L705" s="324"/>
      <c r="M705" s="327"/>
      <c r="N705" s="328"/>
      <c r="O705" s="328"/>
      <c r="P705" s="328"/>
      <c r="Q705" s="328"/>
      <c r="R705" s="328"/>
      <c r="S705" s="328"/>
      <c r="T705" s="329"/>
      <c r="AT705" s="325" t="s">
        <v>149</v>
      </c>
      <c r="AU705" s="325" t="s">
        <v>80</v>
      </c>
      <c r="AV705" s="323" t="s">
        <v>78</v>
      </c>
      <c r="AW705" s="323" t="s">
        <v>32</v>
      </c>
      <c r="AX705" s="323" t="s">
        <v>72</v>
      </c>
      <c r="AY705" s="325" t="s">
        <v>135</v>
      </c>
    </row>
    <row r="706" spans="1:65" s="330" customFormat="1" x14ac:dyDescent="0.2">
      <c r="B706" s="331"/>
      <c r="D706" s="299" t="s">
        <v>149</v>
      </c>
      <c r="E706" s="332" t="s">
        <v>1</v>
      </c>
      <c r="F706" s="333" t="s">
        <v>803</v>
      </c>
      <c r="H706" s="334">
        <v>150</v>
      </c>
      <c r="I706" s="142"/>
      <c r="L706" s="331"/>
      <c r="M706" s="335"/>
      <c r="N706" s="336"/>
      <c r="O706" s="336"/>
      <c r="P706" s="336"/>
      <c r="Q706" s="336"/>
      <c r="R706" s="336"/>
      <c r="S706" s="336"/>
      <c r="T706" s="337"/>
      <c r="AT706" s="332" t="s">
        <v>149</v>
      </c>
      <c r="AU706" s="332" t="s">
        <v>80</v>
      </c>
      <c r="AV706" s="330" t="s">
        <v>80</v>
      </c>
      <c r="AW706" s="330" t="s">
        <v>32</v>
      </c>
      <c r="AX706" s="330" t="s">
        <v>78</v>
      </c>
      <c r="AY706" s="332" t="s">
        <v>135</v>
      </c>
    </row>
    <row r="707" spans="1:65" s="205" customFormat="1" ht="24" customHeight="1" x14ac:dyDescent="0.2">
      <c r="A707" s="201"/>
      <c r="B707" s="202"/>
      <c r="C707" s="309" t="s">
        <v>804</v>
      </c>
      <c r="D707" s="309" t="s">
        <v>479</v>
      </c>
      <c r="E707" s="310" t="s">
        <v>805</v>
      </c>
      <c r="F707" s="311" t="s">
        <v>806</v>
      </c>
      <c r="G707" s="312" t="s">
        <v>628</v>
      </c>
      <c r="H707" s="313">
        <v>150</v>
      </c>
      <c r="I707" s="168"/>
      <c r="J707" s="314">
        <f>ROUND(I707*H707,2)</f>
        <v>0</v>
      </c>
      <c r="K707" s="311" t="s">
        <v>155</v>
      </c>
      <c r="L707" s="315"/>
      <c r="M707" s="316" t="s">
        <v>1</v>
      </c>
      <c r="N707" s="317" t="s">
        <v>40</v>
      </c>
      <c r="O707" s="294"/>
      <c r="P707" s="295">
        <f>O707*H707</f>
        <v>0</v>
      </c>
      <c r="Q707" s="295">
        <v>6.9999999999999999E-4</v>
      </c>
      <c r="R707" s="295">
        <f>Q707*H707</f>
        <v>0.105</v>
      </c>
      <c r="S707" s="295">
        <v>0</v>
      </c>
      <c r="T707" s="296">
        <f>S707*H707</f>
        <v>0</v>
      </c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R707" s="297" t="s">
        <v>209</v>
      </c>
      <c r="AT707" s="297" t="s">
        <v>479</v>
      </c>
      <c r="AU707" s="297" t="s">
        <v>80</v>
      </c>
      <c r="AY707" s="192" t="s">
        <v>135</v>
      </c>
      <c r="BE707" s="298">
        <f>IF(N707="základní",J707,0)</f>
        <v>0</v>
      </c>
      <c r="BF707" s="298">
        <f>IF(N707="snížená",J707,0)</f>
        <v>0</v>
      </c>
      <c r="BG707" s="298">
        <f>IF(N707="zákl. přenesená",J707,0)</f>
        <v>0</v>
      </c>
      <c r="BH707" s="298">
        <f>IF(N707="sníž. přenesená",J707,0)</f>
        <v>0</v>
      </c>
      <c r="BI707" s="298">
        <f>IF(N707="nulová",J707,0)</f>
        <v>0</v>
      </c>
      <c r="BJ707" s="192" t="s">
        <v>78</v>
      </c>
      <c r="BK707" s="298">
        <f>ROUND(I707*H707,2)</f>
        <v>0</v>
      </c>
      <c r="BL707" s="192" t="s">
        <v>141</v>
      </c>
      <c r="BM707" s="297" t="s">
        <v>807</v>
      </c>
    </row>
    <row r="708" spans="1:65" s="205" customFormat="1" x14ac:dyDescent="0.2">
      <c r="A708" s="201"/>
      <c r="B708" s="202"/>
      <c r="C708" s="201"/>
      <c r="D708" s="299" t="s">
        <v>143</v>
      </c>
      <c r="E708" s="201"/>
      <c r="F708" s="300" t="s">
        <v>808</v>
      </c>
      <c r="G708" s="201"/>
      <c r="H708" s="201"/>
      <c r="I708" s="49"/>
      <c r="J708" s="201"/>
      <c r="K708" s="201"/>
      <c r="L708" s="202"/>
      <c r="M708" s="301"/>
      <c r="N708" s="302"/>
      <c r="O708" s="294"/>
      <c r="P708" s="294"/>
      <c r="Q708" s="294"/>
      <c r="R708" s="294"/>
      <c r="S708" s="294"/>
      <c r="T708" s="303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T708" s="192" t="s">
        <v>143</v>
      </c>
      <c r="AU708" s="192" t="s">
        <v>80</v>
      </c>
    </row>
    <row r="709" spans="1:65" s="205" customFormat="1" ht="24" customHeight="1" x14ac:dyDescent="0.2">
      <c r="A709" s="201"/>
      <c r="B709" s="202"/>
      <c r="C709" s="286" t="s">
        <v>809</v>
      </c>
      <c r="D709" s="286" t="s">
        <v>137</v>
      </c>
      <c r="E709" s="287" t="s">
        <v>810</v>
      </c>
      <c r="F709" s="288" t="s">
        <v>811</v>
      </c>
      <c r="G709" s="289" t="s">
        <v>628</v>
      </c>
      <c r="H709" s="290">
        <v>150</v>
      </c>
      <c r="I709" s="119"/>
      <c r="J709" s="291">
        <f>ROUND(I709*H709,2)</f>
        <v>0</v>
      </c>
      <c r="K709" s="288" t="s">
        <v>155</v>
      </c>
      <c r="L709" s="202"/>
      <c r="M709" s="292" t="s">
        <v>1</v>
      </c>
      <c r="N709" s="293" t="s">
        <v>40</v>
      </c>
      <c r="O709" s="294"/>
      <c r="P709" s="295">
        <f>O709*H709</f>
        <v>0</v>
      </c>
      <c r="Q709" s="295">
        <v>0</v>
      </c>
      <c r="R709" s="295">
        <f>Q709*H709</f>
        <v>0</v>
      </c>
      <c r="S709" s="295">
        <v>0</v>
      </c>
      <c r="T709" s="296">
        <f>S709*H709</f>
        <v>0</v>
      </c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R709" s="297" t="s">
        <v>141</v>
      </c>
      <c r="AT709" s="297" t="s">
        <v>137</v>
      </c>
      <c r="AU709" s="297" t="s">
        <v>80</v>
      </c>
      <c r="AY709" s="192" t="s">
        <v>135</v>
      </c>
      <c r="BE709" s="298">
        <f>IF(N709="základní",J709,0)</f>
        <v>0</v>
      </c>
      <c r="BF709" s="298">
        <f>IF(N709="snížená",J709,0)</f>
        <v>0</v>
      </c>
      <c r="BG709" s="298">
        <f>IF(N709="zákl. přenesená",J709,0)</f>
        <v>0</v>
      </c>
      <c r="BH709" s="298">
        <f>IF(N709="sníž. přenesená",J709,0)</f>
        <v>0</v>
      </c>
      <c r="BI709" s="298">
        <f>IF(N709="nulová",J709,0)</f>
        <v>0</v>
      </c>
      <c r="BJ709" s="192" t="s">
        <v>78</v>
      </c>
      <c r="BK709" s="298">
        <f>ROUND(I709*H709,2)</f>
        <v>0</v>
      </c>
      <c r="BL709" s="192" t="s">
        <v>141</v>
      </c>
      <c r="BM709" s="297" t="s">
        <v>812</v>
      </c>
    </row>
    <row r="710" spans="1:65" s="205" customFormat="1" ht="19.5" x14ac:dyDescent="0.2">
      <c r="A710" s="201"/>
      <c r="B710" s="202"/>
      <c r="C710" s="201"/>
      <c r="D710" s="299" t="s">
        <v>143</v>
      </c>
      <c r="E710" s="201"/>
      <c r="F710" s="300" t="s">
        <v>813</v>
      </c>
      <c r="G710" s="201"/>
      <c r="H710" s="201"/>
      <c r="I710" s="49"/>
      <c r="J710" s="201"/>
      <c r="K710" s="201"/>
      <c r="L710" s="202"/>
      <c r="M710" s="301"/>
      <c r="N710" s="302"/>
      <c r="O710" s="294"/>
      <c r="P710" s="294"/>
      <c r="Q710" s="294"/>
      <c r="R710" s="294"/>
      <c r="S710" s="294"/>
      <c r="T710" s="303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T710" s="192" t="s">
        <v>143</v>
      </c>
      <c r="AU710" s="192" t="s">
        <v>80</v>
      </c>
    </row>
    <row r="711" spans="1:65" s="205" customFormat="1" ht="19.5" x14ac:dyDescent="0.2">
      <c r="A711" s="201"/>
      <c r="B711" s="202"/>
      <c r="C711" s="201"/>
      <c r="D711" s="299" t="s">
        <v>171</v>
      </c>
      <c r="E711" s="201"/>
      <c r="F711" s="322" t="s">
        <v>172</v>
      </c>
      <c r="G711" s="201"/>
      <c r="H711" s="201"/>
      <c r="I711" s="49"/>
      <c r="J711" s="201"/>
      <c r="K711" s="201"/>
      <c r="L711" s="202"/>
      <c r="M711" s="301"/>
      <c r="N711" s="302"/>
      <c r="O711" s="294"/>
      <c r="P711" s="294"/>
      <c r="Q711" s="294"/>
      <c r="R711" s="294"/>
      <c r="S711" s="294"/>
      <c r="T711" s="303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T711" s="192" t="s">
        <v>171</v>
      </c>
      <c r="AU711" s="192" t="s">
        <v>80</v>
      </c>
    </row>
    <row r="712" spans="1:65" s="323" customFormat="1" x14ac:dyDescent="0.2">
      <c r="B712" s="324"/>
      <c r="D712" s="299" t="s">
        <v>149</v>
      </c>
      <c r="E712" s="325" t="s">
        <v>1</v>
      </c>
      <c r="F712" s="326" t="s">
        <v>188</v>
      </c>
      <c r="H712" s="325" t="s">
        <v>1</v>
      </c>
      <c r="I712" s="134"/>
      <c r="L712" s="324"/>
      <c r="M712" s="327"/>
      <c r="N712" s="328"/>
      <c r="O712" s="328"/>
      <c r="P712" s="328"/>
      <c r="Q712" s="328"/>
      <c r="R712" s="328"/>
      <c r="S712" s="328"/>
      <c r="T712" s="329"/>
      <c r="AT712" s="325" t="s">
        <v>149</v>
      </c>
      <c r="AU712" s="325" t="s">
        <v>80</v>
      </c>
      <c r="AV712" s="323" t="s">
        <v>78</v>
      </c>
      <c r="AW712" s="323" t="s">
        <v>32</v>
      </c>
      <c r="AX712" s="323" t="s">
        <v>72</v>
      </c>
      <c r="AY712" s="325" t="s">
        <v>135</v>
      </c>
    </row>
    <row r="713" spans="1:65" s="330" customFormat="1" x14ac:dyDescent="0.2">
      <c r="B713" s="331"/>
      <c r="D713" s="299" t="s">
        <v>149</v>
      </c>
      <c r="E713" s="332" t="s">
        <v>1</v>
      </c>
      <c r="F713" s="333" t="s">
        <v>803</v>
      </c>
      <c r="H713" s="334">
        <v>150</v>
      </c>
      <c r="I713" s="142"/>
      <c r="L713" s="331"/>
      <c r="M713" s="335"/>
      <c r="N713" s="336"/>
      <c r="O713" s="336"/>
      <c r="P713" s="336"/>
      <c r="Q713" s="336"/>
      <c r="R713" s="336"/>
      <c r="S713" s="336"/>
      <c r="T713" s="337"/>
      <c r="AT713" s="332" t="s">
        <v>149</v>
      </c>
      <c r="AU713" s="332" t="s">
        <v>80</v>
      </c>
      <c r="AV713" s="330" t="s">
        <v>80</v>
      </c>
      <c r="AW713" s="330" t="s">
        <v>32</v>
      </c>
      <c r="AX713" s="330" t="s">
        <v>78</v>
      </c>
      <c r="AY713" s="332" t="s">
        <v>135</v>
      </c>
    </row>
    <row r="714" spans="1:65" s="205" customFormat="1" ht="16.5" customHeight="1" x14ac:dyDescent="0.2">
      <c r="A714" s="201"/>
      <c r="B714" s="202"/>
      <c r="C714" s="309" t="s">
        <v>814</v>
      </c>
      <c r="D714" s="309" t="s">
        <v>479</v>
      </c>
      <c r="E714" s="310" t="s">
        <v>815</v>
      </c>
      <c r="F714" s="311" t="s">
        <v>816</v>
      </c>
      <c r="G714" s="312" t="s">
        <v>628</v>
      </c>
      <c r="H714" s="313">
        <v>150</v>
      </c>
      <c r="I714" s="168"/>
      <c r="J714" s="314">
        <f>ROUND(I714*H714,2)</f>
        <v>0</v>
      </c>
      <c r="K714" s="311" t="s">
        <v>1</v>
      </c>
      <c r="L714" s="315"/>
      <c r="M714" s="316" t="s">
        <v>1</v>
      </c>
      <c r="N714" s="317" t="s">
        <v>40</v>
      </c>
      <c r="O714" s="294"/>
      <c r="P714" s="295">
        <f>O714*H714</f>
        <v>0</v>
      </c>
      <c r="Q714" s="295">
        <v>1.8000000000000001E-4</v>
      </c>
      <c r="R714" s="295">
        <f>Q714*H714</f>
        <v>2.7000000000000003E-2</v>
      </c>
      <c r="S714" s="295">
        <v>0</v>
      </c>
      <c r="T714" s="296">
        <f>S714*H714</f>
        <v>0</v>
      </c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R714" s="297" t="s">
        <v>209</v>
      </c>
      <c r="AT714" s="297" t="s">
        <v>479</v>
      </c>
      <c r="AU714" s="297" t="s">
        <v>80</v>
      </c>
      <c r="AY714" s="192" t="s">
        <v>135</v>
      </c>
      <c r="BE714" s="298">
        <f>IF(N714="základní",J714,0)</f>
        <v>0</v>
      </c>
      <c r="BF714" s="298">
        <f>IF(N714="snížená",J714,0)</f>
        <v>0</v>
      </c>
      <c r="BG714" s="298">
        <f>IF(N714="zákl. přenesená",J714,0)</f>
        <v>0</v>
      </c>
      <c r="BH714" s="298">
        <f>IF(N714="sníž. přenesená",J714,0)</f>
        <v>0</v>
      </c>
      <c r="BI714" s="298">
        <f>IF(N714="nulová",J714,0)</f>
        <v>0</v>
      </c>
      <c r="BJ714" s="192" t="s">
        <v>78</v>
      </c>
      <c r="BK714" s="298">
        <f>ROUND(I714*H714,2)</f>
        <v>0</v>
      </c>
      <c r="BL714" s="192" t="s">
        <v>141</v>
      </c>
      <c r="BM714" s="297" t="s">
        <v>817</v>
      </c>
    </row>
    <row r="715" spans="1:65" s="205" customFormat="1" x14ac:dyDescent="0.2">
      <c r="A715" s="201"/>
      <c r="B715" s="202"/>
      <c r="C715" s="201"/>
      <c r="D715" s="299" t="s">
        <v>143</v>
      </c>
      <c r="E715" s="201"/>
      <c r="F715" s="300" t="s">
        <v>816</v>
      </c>
      <c r="G715" s="201"/>
      <c r="H715" s="201"/>
      <c r="I715" s="49"/>
      <c r="J715" s="201"/>
      <c r="K715" s="201"/>
      <c r="L715" s="202"/>
      <c r="M715" s="301"/>
      <c r="N715" s="302"/>
      <c r="O715" s="294"/>
      <c r="P715" s="294"/>
      <c r="Q715" s="294"/>
      <c r="R715" s="294"/>
      <c r="S715" s="294"/>
      <c r="T715" s="303"/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T715" s="192" t="s">
        <v>143</v>
      </c>
      <c r="AU715" s="192" t="s">
        <v>80</v>
      </c>
    </row>
    <row r="716" spans="1:65" s="205" customFormat="1" ht="24" customHeight="1" x14ac:dyDescent="0.2">
      <c r="A716" s="201"/>
      <c r="B716" s="202"/>
      <c r="C716" s="286" t="s">
        <v>818</v>
      </c>
      <c r="D716" s="286" t="s">
        <v>137</v>
      </c>
      <c r="E716" s="287" t="s">
        <v>819</v>
      </c>
      <c r="F716" s="288" t="s">
        <v>820</v>
      </c>
      <c r="G716" s="289" t="s">
        <v>628</v>
      </c>
      <c r="H716" s="290">
        <v>10</v>
      </c>
      <c r="I716" s="119"/>
      <c r="J716" s="291">
        <f>ROUND(I716*H716,2)</f>
        <v>0</v>
      </c>
      <c r="K716" s="288" t="s">
        <v>155</v>
      </c>
      <c r="L716" s="202"/>
      <c r="M716" s="292" t="s">
        <v>1</v>
      </c>
      <c r="N716" s="293" t="s">
        <v>40</v>
      </c>
      <c r="O716" s="294"/>
      <c r="P716" s="295">
        <f>O716*H716</f>
        <v>0</v>
      </c>
      <c r="Q716" s="295">
        <v>0</v>
      </c>
      <c r="R716" s="295">
        <f>Q716*H716</f>
        <v>0</v>
      </c>
      <c r="S716" s="295">
        <v>0</v>
      </c>
      <c r="T716" s="296">
        <f>S716*H716</f>
        <v>0</v>
      </c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R716" s="297" t="s">
        <v>141</v>
      </c>
      <c r="AT716" s="297" t="s">
        <v>137</v>
      </c>
      <c r="AU716" s="297" t="s">
        <v>80</v>
      </c>
      <c r="AY716" s="192" t="s">
        <v>135</v>
      </c>
      <c r="BE716" s="298">
        <f>IF(N716="základní",J716,0)</f>
        <v>0</v>
      </c>
      <c r="BF716" s="298">
        <f>IF(N716="snížená",J716,0)</f>
        <v>0</v>
      </c>
      <c r="BG716" s="298">
        <f>IF(N716="zákl. přenesená",J716,0)</f>
        <v>0</v>
      </c>
      <c r="BH716" s="298">
        <f>IF(N716="sníž. přenesená",J716,0)</f>
        <v>0</v>
      </c>
      <c r="BI716" s="298">
        <f>IF(N716="nulová",J716,0)</f>
        <v>0</v>
      </c>
      <c r="BJ716" s="192" t="s">
        <v>78</v>
      </c>
      <c r="BK716" s="298">
        <f>ROUND(I716*H716,2)</f>
        <v>0</v>
      </c>
      <c r="BL716" s="192" t="s">
        <v>141</v>
      </c>
      <c r="BM716" s="297" t="s">
        <v>821</v>
      </c>
    </row>
    <row r="717" spans="1:65" s="205" customFormat="1" ht="19.5" x14ac:dyDescent="0.2">
      <c r="A717" s="201"/>
      <c r="B717" s="202"/>
      <c r="C717" s="201"/>
      <c r="D717" s="299" t="s">
        <v>143</v>
      </c>
      <c r="E717" s="201"/>
      <c r="F717" s="300" t="s">
        <v>822</v>
      </c>
      <c r="G717" s="201"/>
      <c r="H717" s="201"/>
      <c r="I717" s="49"/>
      <c r="J717" s="201"/>
      <c r="K717" s="201"/>
      <c r="L717" s="202"/>
      <c r="M717" s="301"/>
      <c r="N717" s="302"/>
      <c r="O717" s="294"/>
      <c r="P717" s="294"/>
      <c r="Q717" s="294"/>
      <c r="R717" s="294"/>
      <c r="S717" s="294"/>
      <c r="T717" s="303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T717" s="192" t="s">
        <v>143</v>
      </c>
      <c r="AU717" s="192" t="s">
        <v>80</v>
      </c>
    </row>
    <row r="718" spans="1:65" s="205" customFormat="1" ht="19.5" x14ac:dyDescent="0.2">
      <c r="A718" s="201"/>
      <c r="B718" s="202"/>
      <c r="C718" s="201"/>
      <c r="D718" s="299" t="s">
        <v>171</v>
      </c>
      <c r="E718" s="201"/>
      <c r="F718" s="322" t="s">
        <v>172</v>
      </c>
      <c r="G718" s="201"/>
      <c r="H718" s="201"/>
      <c r="I718" s="49"/>
      <c r="J718" s="201"/>
      <c r="K718" s="201"/>
      <c r="L718" s="202"/>
      <c r="M718" s="301"/>
      <c r="N718" s="302"/>
      <c r="O718" s="294"/>
      <c r="P718" s="294"/>
      <c r="Q718" s="294"/>
      <c r="R718" s="294"/>
      <c r="S718" s="294"/>
      <c r="T718" s="303"/>
      <c r="U718" s="201"/>
      <c r="V718" s="201"/>
      <c r="W718" s="201"/>
      <c r="X718" s="201"/>
      <c r="Y718" s="201"/>
      <c r="Z718" s="201"/>
      <c r="AA718" s="201"/>
      <c r="AB718" s="201"/>
      <c r="AC718" s="201"/>
      <c r="AD718" s="201"/>
      <c r="AE718" s="201"/>
      <c r="AT718" s="192" t="s">
        <v>171</v>
      </c>
      <c r="AU718" s="192" t="s">
        <v>80</v>
      </c>
    </row>
    <row r="719" spans="1:65" s="323" customFormat="1" x14ac:dyDescent="0.2">
      <c r="B719" s="324"/>
      <c r="D719" s="299" t="s">
        <v>149</v>
      </c>
      <c r="E719" s="325" t="s">
        <v>1</v>
      </c>
      <c r="F719" s="326" t="s">
        <v>823</v>
      </c>
      <c r="H719" s="325" t="s">
        <v>1</v>
      </c>
      <c r="I719" s="134"/>
      <c r="L719" s="324"/>
      <c r="M719" s="327"/>
      <c r="N719" s="328"/>
      <c r="O719" s="328"/>
      <c r="P719" s="328"/>
      <c r="Q719" s="328"/>
      <c r="R719" s="328"/>
      <c r="S719" s="328"/>
      <c r="T719" s="329"/>
      <c r="AT719" s="325" t="s">
        <v>149</v>
      </c>
      <c r="AU719" s="325" t="s">
        <v>80</v>
      </c>
      <c r="AV719" s="323" t="s">
        <v>78</v>
      </c>
      <c r="AW719" s="323" t="s">
        <v>32</v>
      </c>
      <c r="AX719" s="323" t="s">
        <v>72</v>
      </c>
      <c r="AY719" s="325" t="s">
        <v>135</v>
      </c>
    </row>
    <row r="720" spans="1:65" s="330" customFormat="1" x14ac:dyDescent="0.2">
      <c r="B720" s="331"/>
      <c r="D720" s="299" t="s">
        <v>149</v>
      </c>
      <c r="E720" s="332" t="s">
        <v>1</v>
      </c>
      <c r="F720" s="333" t="s">
        <v>224</v>
      </c>
      <c r="H720" s="334">
        <v>10</v>
      </c>
      <c r="I720" s="142"/>
      <c r="L720" s="331"/>
      <c r="M720" s="335"/>
      <c r="N720" s="336"/>
      <c r="O720" s="336"/>
      <c r="P720" s="336"/>
      <c r="Q720" s="336"/>
      <c r="R720" s="336"/>
      <c r="S720" s="336"/>
      <c r="T720" s="337"/>
      <c r="AT720" s="332" t="s">
        <v>149</v>
      </c>
      <c r="AU720" s="332" t="s">
        <v>80</v>
      </c>
      <c r="AV720" s="330" t="s">
        <v>80</v>
      </c>
      <c r="AW720" s="330" t="s">
        <v>32</v>
      </c>
      <c r="AX720" s="330" t="s">
        <v>78</v>
      </c>
      <c r="AY720" s="332" t="s">
        <v>135</v>
      </c>
    </row>
    <row r="721" spans="1:65" s="205" customFormat="1" ht="24" customHeight="1" x14ac:dyDescent="0.2">
      <c r="A721" s="201"/>
      <c r="B721" s="202"/>
      <c r="C721" s="309" t="s">
        <v>824</v>
      </c>
      <c r="D721" s="309" t="s">
        <v>479</v>
      </c>
      <c r="E721" s="310" t="s">
        <v>825</v>
      </c>
      <c r="F721" s="311" t="s">
        <v>826</v>
      </c>
      <c r="G721" s="312" t="s">
        <v>628</v>
      </c>
      <c r="H721" s="313">
        <v>10</v>
      </c>
      <c r="I721" s="168"/>
      <c r="J721" s="314">
        <f>ROUND(I721*H721,2)</f>
        <v>0</v>
      </c>
      <c r="K721" s="311" t="s">
        <v>155</v>
      </c>
      <c r="L721" s="315"/>
      <c r="M721" s="316" t="s">
        <v>1</v>
      </c>
      <c r="N721" s="317" t="s">
        <v>40</v>
      </c>
      <c r="O721" s="294"/>
      <c r="P721" s="295">
        <f>O721*H721</f>
        <v>0</v>
      </c>
      <c r="Q721" s="295">
        <v>1.1999999999999999E-3</v>
      </c>
      <c r="R721" s="295">
        <f>Q721*H721</f>
        <v>1.1999999999999999E-2</v>
      </c>
      <c r="S721" s="295">
        <v>0</v>
      </c>
      <c r="T721" s="296">
        <f>S721*H721</f>
        <v>0</v>
      </c>
      <c r="U721" s="201"/>
      <c r="V721" s="201"/>
      <c r="W721" s="201"/>
      <c r="X721" s="201"/>
      <c r="Y721" s="201"/>
      <c r="Z721" s="201"/>
      <c r="AA721" s="201"/>
      <c r="AB721" s="201"/>
      <c r="AC721" s="201"/>
      <c r="AD721" s="201"/>
      <c r="AE721" s="201"/>
      <c r="AR721" s="297" t="s">
        <v>209</v>
      </c>
      <c r="AT721" s="297" t="s">
        <v>479</v>
      </c>
      <c r="AU721" s="297" t="s">
        <v>80</v>
      </c>
      <c r="AY721" s="192" t="s">
        <v>135</v>
      </c>
      <c r="BE721" s="298">
        <f>IF(N721="základní",J721,0)</f>
        <v>0</v>
      </c>
      <c r="BF721" s="298">
        <f>IF(N721="snížená",J721,0)</f>
        <v>0</v>
      </c>
      <c r="BG721" s="298">
        <f>IF(N721="zákl. přenesená",J721,0)</f>
        <v>0</v>
      </c>
      <c r="BH721" s="298">
        <f>IF(N721="sníž. přenesená",J721,0)</f>
        <v>0</v>
      </c>
      <c r="BI721" s="298">
        <f>IF(N721="nulová",J721,0)</f>
        <v>0</v>
      </c>
      <c r="BJ721" s="192" t="s">
        <v>78</v>
      </c>
      <c r="BK721" s="298">
        <f>ROUND(I721*H721,2)</f>
        <v>0</v>
      </c>
      <c r="BL721" s="192" t="s">
        <v>141</v>
      </c>
      <c r="BM721" s="297" t="s">
        <v>827</v>
      </c>
    </row>
    <row r="722" spans="1:65" s="205" customFormat="1" x14ac:dyDescent="0.2">
      <c r="A722" s="201"/>
      <c r="B722" s="202"/>
      <c r="C722" s="201"/>
      <c r="D722" s="299" t="s">
        <v>143</v>
      </c>
      <c r="E722" s="201"/>
      <c r="F722" s="300" t="s">
        <v>826</v>
      </c>
      <c r="G722" s="201"/>
      <c r="H722" s="201"/>
      <c r="I722" s="49"/>
      <c r="J722" s="201"/>
      <c r="K722" s="201"/>
      <c r="L722" s="202"/>
      <c r="M722" s="301"/>
      <c r="N722" s="302"/>
      <c r="O722" s="294"/>
      <c r="P722" s="294"/>
      <c r="Q722" s="294"/>
      <c r="R722" s="294"/>
      <c r="S722" s="294"/>
      <c r="T722" s="303"/>
      <c r="U722" s="201"/>
      <c r="V722" s="201"/>
      <c r="W722" s="201"/>
      <c r="X722" s="201"/>
      <c r="Y722" s="201"/>
      <c r="Z722" s="201"/>
      <c r="AA722" s="201"/>
      <c r="AB722" s="201"/>
      <c r="AC722" s="201"/>
      <c r="AD722" s="201"/>
      <c r="AE722" s="201"/>
      <c r="AT722" s="192" t="s">
        <v>143</v>
      </c>
      <c r="AU722" s="192" t="s">
        <v>80</v>
      </c>
    </row>
    <row r="723" spans="1:65" s="205" customFormat="1" ht="24" customHeight="1" x14ac:dyDescent="0.2">
      <c r="A723" s="201"/>
      <c r="B723" s="202"/>
      <c r="C723" s="286" t="s">
        <v>828</v>
      </c>
      <c r="D723" s="286" t="s">
        <v>137</v>
      </c>
      <c r="E723" s="287" t="s">
        <v>829</v>
      </c>
      <c r="F723" s="288" t="s">
        <v>830</v>
      </c>
      <c r="G723" s="289" t="s">
        <v>628</v>
      </c>
      <c r="H723" s="290">
        <v>10</v>
      </c>
      <c r="I723" s="119"/>
      <c r="J723" s="291">
        <f>ROUND(I723*H723,2)</f>
        <v>0</v>
      </c>
      <c r="K723" s="288" t="s">
        <v>155</v>
      </c>
      <c r="L723" s="202"/>
      <c r="M723" s="292" t="s">
        <v>1</v>
      </c>
      <c r="N723" s="293" t="s">
        <v>40</v>
      </c>
      <c r="O723" s="294"/>
      <c r="P723" s="295">
        <f>O723*H723</f>
        <v>0</v>
      </c>
      <c r="Q723" s="295">
        <v>0</v>
      </c>
      <c r="R723" s="295">
        <f>Q723*H723</f>
        <v>0</v>
      </c>
      <c r="S723" s="295">
        <v>0</v>
      </c>
      <c r="T723" s="296">
        <f>S723*H723</f>
        <v>0</v>
      </c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R723" s="297" t="s">
        <v>141</v>
      </c>
      <c r="AT723" s="297" t="s">
        <v>137</v>
      </c>
      <c r="AU723" s="297" t="s">
        <v>80</v>
      </c>
      <c r="AY723" s="192" t="s">
        <v>135</v>
      </c>
      <c r="BE723" s="298">
        <f>IF(N723="základní",J723,0)</f>
        <v>0</v>
      </c>
      <c r="BF723" s="298">
        <f>IF(N723="snížená",J723,0)</f>
        <v>0</v>
      </c>
      <c r="BG723" s="298">
        <f>IF(N723="zákl. přenesená",J723,0)</f>
        <v>0</v>
      </c>
      <c r="BH723" s="298">
        <f>IF(N723="sníž. přenesená",J723,0)</f>
        <v>0</v>
      </c>
      <c r="BI723" s="298">
        <f>IF(N723="nulová",J723,0)</f>
        <v>0</v>
      </c>
      <c r="BJ723" s="192" t="s">
        <v>78</v>
      </c>
      <c r="BK723" s="298">
        <f>ROUND(I723*H723,2)</f>
        <v>0</v>
      </c>
      <c r="BL723" s="192" t="s">
        <v>141</v>
      </c>
      <c r="BM723" s="297" t="s">
        <v>831</v>
      </c>
    </row>
    <row r="724" spans="1:65" s="205" customFormat="1" ht="19.5" x14ac:dyDescent="0.2">
      <c r="A724" s="201"/>
      <c r="B724" s="202"/>
      <c r="C724" s="201"/>
      <c r="D724" s="299" t="s">
        <v>143</v>
      </c>
      <c r="E724" s="201"/>
      <c r="F724" s="300" t="s">
        <v>832</v>
      </c>
      <c r="G724" s="201"/>
      <c r="H724" s="201"/>
      <c r="I724" s="49"/>
      <c r="J724" s="201"/>
      <c r="K724" s="201"/>
      <c r="L724" s="202"/>
      <c r="M724" s="301"/>
      <c r="N724" s="302"/>
      <c r="O724" s="294"/>
      <c r="P724" s="294"/>
      <c r="Q724" s="294"/>
      <c r="R724" s="294"/>
      <c r="S724" s="294"/>
      <c r="T724" s="303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T724" s="192" t="s">
        <v>143</v>
      </c>
      <c r="AU724" s="192" t="s">
        <v>80</v>
      </c>
    </row>
    <row r="725" spans="1:65" s="205" customFormat="1" ht="19.5" x14ac:dyDescent="0.2">
      <c r="A725" s="201"/>
      <c r="B725" s="202"/>
      <c r="C725" s="201"/>
      <c r="D725" s="299" t="s">
        <v>171</v>
      </c>
      <c r="E725" s="201"/>
      <c r="F725" s="322" t="s">
        <v>172</v>
      </c>
      <c r="G725" s="201"/>
      <c r="H725" s="201"/>
      <c r="I725" s="49"/>
      <c r="J725" s="201"/>
      <c r="K725" s="201"/>
      <c r="L725" s="202"/>
      <c r="M725" s="301"/>
      <c r="N725" s="302"/>
      <c r="O725" s="294"/>
      <c r="P725" s="294"/>
      <c r="Q725" s="294"/>
      <c r="R725" s="294"/>
      <c r="S725" s="294"/>
      <c r="T725" s="303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T725" s="192" t="s">
        <v>171</v>
      </c>
      <c r="AU725" s="192" t="s">
        <v>80</v>
      </c>
    </row>
    <row r="726" spans="1:65" s="323" customFormat="1" x14ac:dyDescent="0.2">
      <c r="B726" s="324"/>
      <c r="D726" s="299" t="s">
        <v>149</v>
      </c>
      <c r="E726" s="325" t="s">
        <v>1</v>
      </c>
      <c r="F726" s="326" t="s">
        <v>833</v>
      </c>
      <c r="H726" s="325" t="s">
        <v>1</v>
      </c>
      <c r="I726" s="134"/>
      <c r="L726" s="324"/>
      <c r="M726" s="327"/>
      <c r="N726" s="328"/>
      <c r="O726" s="328"/>
      <c r="P726" s="328"/>
      <c r="Q726" s="328"/>
      <c r="R726" s="328"/>
      <c r="S726" s="328"/>
      <c r="T726" s="329"/>
      <c r="AT726" s="325" t="s">
        <v>149</v>
      </c>
      <c r="AU726" s="325" t="s">
        <v>80</v>
      </c>
      <c r="AV726" s="323" t="s">
        <v>78</v>
      </c>
      <c r="AW726" s="323" t="s">
        <v>32</v>
      </c>
      <c r="AX726" s="323" t="s">
        <v>72</v>
      </c>
      <c r="AY726" s="325" t="s">
        <v>135</v>
      </c>
    </row>
    <row r="727" spans="1:65" s="330" customFormat="1" x14ac:dyDescent="0.2">
      <c r="B727" s="331"/>
      <c r="D727" s="299" t="s">
        <v>149</v>
      </c>
      <c r="E727" s="332" t="s">
        <v>1</v>
      </c>
      <c r="F727" s="333" t="s">
        <v>224</v>
      </c>
      <c r="H727" s="334">
        <v>10</v>
      </c>
      <c r="I727" s="142"/>
      <c r="L727" s="331"/>
      <c r="M727" s="335"/>
      <c r="N727" s="336"/>
      <c r="O727" s="336"/>
      <c r="P727" s="336"/>
      <c r="Q727" s="336"/>
      <c r="R727" s="336"/>
      <c r="S727" s="336"/>
      <c r="T727" s="337"/>
      <c r="AT727" s="332" t="s">
        <v>149</v>
      </c>
      <c r="AU727" s="332" t="s">
        <v>80</v>
      </c>
      <c r="AV727" s="330" t="s">
        <v>80</v>
      </c>
      <c r="AW727" s="330" t="s">
        <v>32</v>
      </c>
      <c r="AX727" s="330" t="s">
        <v>78</v>
      </c>
      <c r="AY727" s="332" t="s">
        <v>135</v>
      </c>
    </row>
    <row r="728" spans="1:65" s="205" customFormat="1" ht="16.5" customHeight="1" x14ac:dyDescent="0.2">
      <c r="A728" s="201"/>
      <c r="B728" s="202"/>
      <c r="C728" s="309" t="s">
        <v>834</v>
      </c>
      <c r="D728" s="309" t="s">
        <v>479</v>
      </c>
      <c r="E728" s="310" t="s">
        <v>835</v>
      </c>
      <c r="F728" s="311" t="s">
        <v>836</v>
      </c>
      <c r="G728" s="312" t="s">
        <v>628</v>
      </c>
      <c r="H728" s="313">
        <v>10</v>
      </c>
      <c r="I728" s="168"/>
      <c r="J728" s="314">
        <f>ROUND(I728*H728,2)</f>
        <v>0</v>
      </c>
      <c r="K728" s="311" t="s">
        <v>1</v>
      </c>
      <c r="L728" s="315"/>
      <c r="M728" s="316" t="s">
        <v>1</v>
      </c>
      <c r="N728" s="317" t="s">
        <v>40</v>
      </c>
      <c r="O728" s="294"/>
      <c r="P728" s="295">
        <f>O728*H728</f>
        <v>0</v>
      </c>
      <c r="Q728" s="295">
        <v>1.8000000000000001E-4</v>
      </c>
      <c r="R728" s="295">
        <f>Q728*H728</f>
        <v>1.8000000000000002E-3</v>
      </c>
      <c r="S728" s="295">
        <v>0</v>
      </c>
      <c r="T728" s="296">
        <f>S728*H728</f>
        <v>0</v>
      </c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R728" s="297" t="s">
        <v>209</v>
      </c>
      <c r="AT728" s="297" t="s">
        <v>479</v>
      </c>
      <c r="AU728" s="297" t="s">
        <v>80</v>
      </c>
      <c r="AY728" s="192" t="s">
        <v>135</v>
      </c>
      <c r="BE728" s="298">
        <f>IF(N728="základní",J728,0)</f>
        <v>0</v>
      </c>
      <c r="BF728" s="298">
        <f>IF(N728="snížená",J728,0)</f>
        <v>0</v>
      </c>
      <c r="BG728" s="298">
        <f>IF(N728="zákl. přenesená",J728,0)</f>
        <v>0</v>
      </c>
      <c r="BH728" s="298">
        <f>IF(N728="sníž. přenesená",J728,0)</f>
        <v>0</v>
      </c>
      <c r="BI728" s="298">
        <f>IF(N728="nulová",J728,0)</f>
        <v>0</v>
      </c>
      <c r="BJ728" s="192" t="s">
        <v>78</v>
      </c>
      <c r="BK728" s="298">
        <f>ROUND(I728*H728,2)</f>
        <v>0</v>
      </c>
      <c r="BL728" s="192" t="s">
        <v>141</v>
      </c>
      <c r="BM728" s="297" t="s">
        <v>837</v>
      </c>
    </row>
    <row r="729" spans="1:65" s="205" customFormat="1" x14ac:dyDescent="0.2">
      <c r="A729" s="201"/>
      <c r="B729" s="202"/>
      <c r="C729" s="201"/>
      <c r="D729" s="299" t="s">
        <v>143</v>
      </c>
      <c r="E729" s="201"/>
      <c r="F729" s="300" t="s">
        <v>836</v>
      </c>
      <c r="G729" s="201"/>
      <c r="H729" s="201"/>
      <c r="I729" s="49"/>
      <c r="J729" s="201"/>
      <c r="K729" s="201"/>
      <c r="L729" s="202"/>
      <c r="M729" s="301"/>
      <c r="N729" s="302"/>
      <c r="O729" s="294"/>
      <c r="P729" s="294"/>
      <c r="Q729" s="294"/>
      <c r="R729" s="294"/>
      <c r="S729" s="294"/>
      <c r="T729" s="303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T729" s="192" t="s">
        <v>143</v>
      </c>
      <c r="AU729" s="192" t="s">
        <v>80</v>
      </c>
    </row>
    <row r="730" spans="1:65" s="205" customFormat="1" ht="24" customHeight="1" x14ac:dyDescent="0.2">
      <c r="A730" s="201"/>
      <c r="B730" s="202"/>
      <c r="C730" s="286" t="s">
        <v>838</v>
      </c>
      <c r="D730" s="286" t="s">
        <v>137</v>
      </c>
      <c r="E730" s="287" t="s">
        <v>839</v>
      </c>
      <c r="F730" s="288" t="s">
        <v>840</v>
      </c>
      <c r="G730" s="289" t="s">
        <v>628</v>
      </c>
      <c r="H730" s="290">
        <v>1</v>
      </c>
      <c r="I730" s="119"/>
      <c r="J730" s="291">
        <f>ROUND(I730*H730,2)</f>
        <v>0</v>
      </c>
      <c r="K730" s="288" t="s">
        <v>155</v>
      </c>
      <c r="L730" s="202"/>
      <c r="M730" s="292" t="s">
        <v>1</v>
      </c>
      <c r="N730" s="293" t="s">
        <v>40</v>
      </c>
      <c r="O730" s="294"/>
      <c r="P730" s="295">
        <f>O730*H730</f>
        <v>0</v>
      </c>
      <c r="Q730" s="295">
        <v>0</v>
      </c>
      <c r="R730" s="295">
        <f>Q730*H730</f>
        <v>0</v>
      </c>
      <c r="S730" s="295">
        <v>0</v>
      </c>
      <c r="T730" s="296">
        <f>S730*H730</f>
        <v>0</v>
      </c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R730" s="297" t="s">
        <v>141</v>
      </c>
      <c r="AT730" s="297" t="s">
        <v>137</v>
      </c>
      <c r="AU730" s="297" t="s">
        <v>80</v>
      </c>
      <c r="AY730" s="192" t="s">
        <v>135</v>
      </c>
      <c r="BE730" s="298">
        <f>IF(N730="základní",J730,0)</f>
        <v>0</v>
      </c>
      <c r="BF730" s="298">
        <f>IF(N730="snížená",J730,0)</f>
        <v>0</v>
      </c>
      <c r="BG730" s="298">
        <f>IF(N730="zákl. přenesená",J730,0)</f>
        <v>0</v>
      </c>
      <c r="BH730" s="298">
        <f>IF(N730="sníž. přenesená",J730,0)</f>
        <v>0</v>
      </c>
      <c r="BI730" s="298">
        <f>IF(N730="nulová",J730,0)</f>
        <v>0</v>
      </c>
      <c r="BJ730" s="192" t="s">
        <v>78</v>
      </c>
      <c r="BK730" s="298">
        <f>ROUND(I730*H730,2)</f>
        <v>0</v>
      </c>
      <c r="BL730" s="192" t="s">
        <v>141</v>
      </c>
      <c r="BM730" s="297" t="s">
        <v>841</v>
      </c>
    </row>
    <row r="731" spans="1:65" s="205" customFormat="1" ht="19.5" x14ac:dyDescent="0.2">
      <c r="A731" s="201"/>
      <c r="B731" s="202"/>
      <c r="C731" s="201"/>
      <c r="D731" s="299" t="s">
        <v>143</v>
      </c>
      <c r="E731" s="201"/>
      <c r="F731" s="300" t="s">
        <v>842</v>
      </c>
      <c r="G731" s="201"/>
      <c r="H731" s="201"/>
      <c r="I731" s="49"/>
      <c r="J731" s="201"/>
      <c r="K731" s="201"/>
      <c r="L731" s="202"/>
      <c r="M731" s="301"/>
      <c r="N731" s="302"/>
      <c r="O731" s="294"/>
      <c r="P731" s="294"/>
      <c r="Q731" s="294"/>
      <c r="R731" s="294"/>
      <c r="S731" s="294"/>
      <c r="T731" s="303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T731" s="192" t="s">
        <v>143</v>
      </c>
      <c r="AU731" s="192" t="s">
        <v>80</v>
      </c>
    </row>
    <row r="732" spans="1:65" s="205" customFormat="1" ht="19.5" x14ac:dyDescent="0.2">
      <c r="A732" s="201"/>
      <c r="B732" s="202"/>
      <c r="C732" s="201"/>
      <c r="D732" s="299" t="s">
        <v>171</v>
      </c>
      <c r="E732" s="201"/>
      <c r="F732" s="322" t="s">
        <v>172</v>
      </c>
      <c r="G732" s="201"/>
      <c r="H732" s="201"/>
      <c r="I732" s="49"/>
      <c r="J732" s="201"/>
      <c r="K732" s="201"/>
      <c r="L732" s="202"/>
      <c r="M732" s="301"/>
      <c r="N732" s="302"/>
      <c r="O732" s="294"/>
      <c r="P732" s="294"/>
      <c r="Q732" s="294"/>
      <c r="R732" s="294"/>
      <c r="S732" s="294"/>
      <c r="T732" s="303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T732" s="192" t="s">
        <v>171</v>
      </c>
      <c r="AU732" s="192" t="s">
        <v>80</v>
      </c>
    </row>
    <row r="733" spans="1:65" s="323" customFormat="1" x14ac:dyDescent="0.2">
      <c r="B733" s="324"/>
      <c r="D733" s="299" t="s">
        <v>149</v>
      </c>
      <c r="E733" s="325" t="s">
        <v>1</v>
      </c>
      <c r="F733" s="326" t="s">
        <v>194</v>
      </c>
      <c r="H733" s="325" t="s">
        <v>1</v>
      </c>
      <c r="I733" s="134"/>
      <c r="L733" s="324"/>
      <c r="M733" s="327"/>
      <c r="N733" s="328"/>
      <c r="O733" s="328"/>
      <c r="P733" s="328"/>
      <c r="Q733" s="328"/>
      <c r="R733" s="328"/>
      <c r="S733" s="328"/>
      <c r="T733" s="329"/>
      <c r="AT733" s="325" t="s">
        <v>149</v>
      </c>
      <c r="AU733" s="325" t="s">
        <v>80</v>
      </c>
      <c r="AV733" s="323" t="s">
        <v>78</v>
      </c>
      <c r="AW733" s="323" t="s">
        <v>32</v>
      </c>
      <c r="AX733" s="323" t="s">
        <v>72</v>
      </c>
      <c r="AY733" s="325" t="s">
        <v>135</v>
      </c>
    </row>
    <row r="734" spans="1:65" s="330" customFormat="1" x14ac:dyDescent="0.2">
      <c r="B734" s="331"/>
      <c r="D734" s="299" t="s">
        <v>149</v>
      </c>
      <c r="E734" s="332" t="s">
        <v>1</v>
      </c>
      <c r="F734" s="333" t="s">
        <v>78</v>
      </c>
      <c r="H734" s="334">
        <v>1</v>
      </c>
      <c r="I734" s="142"/>
      <c r="L734" s="331"/>
      <c r="M734" s="335"/>
      <c r="N734" s="336"/>
      <c r="O734" s="336"/>
      <c r="P734" s="336"/>
      <c r="Q734" s="336"/>
      <c r="R734" s="336"/>
      <c r="S734" s="336"/>
      <c r="T734" s="337"/>
      <c r="AT734" s="332" t="s">
        <v>149</v>
      </c>
      <c r="AU734" s="332" t="s">
        <v>80</v>
      </c>
      <c r="AV734" s="330" t="s">
        <v>80</v>
      </c>
      <c r="AW734" s="330" t="s">
        <v>32</v>
      </c>
      <c r="AX734" s="330" t="s">
        <v>78</v>
      </c>
      <c r="AY734" s="332" t="s">
        <v>135</v>
      </c>
    </row>
    <row r="735" spans="1:65" s="205" customFormat="1" ht="16.5" customHeight="1" x14ac:dyDescent="0.2">
      <c r="A735" s="201"/>
      <c r="B735" s="202"/>
      <c r="C735" s="309" t="s">
        <v>230</v>
      </c>
      <c r="D735" s="309" t="s">
        <v>479</v>
      </c>
      <c r="E735" s="310" t="s">
        <v>843</v>
      </c>
      <c r="F735" s="311" t="s">
        <v>844</v>
      </c>
      <c r="G735" s="312" t="s">
        <v>628</v>
      </c>
      <c r="H735" s="313">
        <v>1</v>
      </c>
      <c r="I735" s="168"/>
      <c r="J735" s="314">
        <f>ROUND(I735*H735,2)</f>
        <v>0</v>
      </c>
      <c r="K735" s="311" t="s">
        <v>1</v>
      </c>
      <c r="L735" s="315"/>
      <c r="M735" s="316" t="s">
        <v>1</v>
      </c>
      <c r="N735" s="317" t="s">
        <v>40</v>
      </c>
      <c r="O735" s="294"/>
      <c r="P735" s="295">
        <f>O735*H735</f>
        <v>0</v>
      </c>
      <c r="Q735" s="295">
        <v>1.8000000000000001E-4</v>
      </c>
      <c r="R735" s="295">
        <f>Q735*H735</f>
        <v>1.8000000000000001E-4</v>
      </c>
      <c r="S735" s="295">
        <v>0</v>
      </c>
      <c r="T735" s="296">
        <f>S735*H735</f>
        <v>0</v>
      </c>
      <c r="U735" s="201"/>
      <c r="V735" s="201"/>
      <c r="W735" s="201"/>
      <c r="X735" s="201"/>
      <c r="Y735" s="201"/>
      <c r="Z735" s="201"/>
      <c r="AA735" s="201"/>
      <c r="AB735" s="201"/>
      <c r="AC735" s="201"/>
      <c r="AD735" s="201"/>
      <c r="AE735" s="201"/>
      <c r="AR735" s="297" t="s">
        <v>209</v>
      </c>
      <c r="AT735" s="297" t="s">
        <v>479</v>
      </c>
      <c r="AU735" s="297" t="s">
        <v>80</v>
      </c>
      <c r="AY735" s="192" t="s">
        <v>135</v>
      </c>
      <c r="BE735" s="298">
        <f>IF(N735="základní",J735,0)</f>
        <v>0</v>
      </c>
      <c r="BF735" s="298">
        <f>IF(N735="snížená",J735,0)</f>
        <v>0</v>
      </c>
      <c r="BG735" s="298">
        <f>IF(N735="zákl. přenesená",J735,0)</f>
        <v>0</v>
      </c>
      <c r="BH735" s="298">
        <f>IF(N735="sníž. přenesená",J735,0)</f>
        <v>0</v>
      </c>
      <c r="BI735" s="298">
        <f>IF(N735="nulová",J735,0)</f>
        <v>0</v>
      </c>
      <c r="BJ735" s="192" t="s">
        <v>78</v>
      </c>
      <c r="BK735" s="298">
        <f>ROUND(I735*H735,2)</f>
        <v>0</v>
      </c>
      <c r="BL735" s="192" t="s">
        <v>141</v>
      </c>
      <c r="BM735" s="297" t="s">
        <v>845</v>
      </c>
    </row>
    <row r="736" spans="1:65" s="205" customFormat="1" x14ac:dyDescent="0.2">
      <c r="A736" s="201"/>
      <c r="B736" s="202"/>
      <c r="C736" s="201"/>
      <c r="D736" s="299" t="s">
        <v>143</v>
      </c>
      <c r="E736" s="201"/>
      <c r="F736" s="300" t="s">
        <v>844</v>
      </c>
      <c r="G736" s="201"/>
      <c r="H736" s="201"/>
      <c r="I736" s="49"/>
      <c r="J736" s="201"/>
      <c r="K736" s="201"/>
      <c r="L736" s="202"/>
      <c r="M736" s="301"/>
      <c r="N736" s="302"/>
      <c r="O736" s="294"/>
      <c r="P736" s="294"/>
      <c r="Q736" s="294"/>
      <c r="R736" s="294"/>
      <c r="S736" s="294"/>
      <c r="T736" s="303"/>
      <c r="U736" s="201"/>
      <c r="V736" s="201"/>
      <c r="W736" s="201"/>
      <c r="X736" s="201"/>
      <c r="Y736" s="201"/>
      <c r="Z736" s="201"/>
      <c r="AA736" s="201"/>
      <c r="AB736" s="201"/>
      <c r="AC736" s="201"/>
      <c r="AD736" s="201"/>
      <c r="AE736" s="201"/>
      <c r="AT736" s="192" t="s">
        <v>143</v>
      </c>
      <c r="AU736" s="192" t="s">
        <v>80</v>
      </c>
    </row>
    <row r="737" spans="1:65" s="205" customFormat="1" ht="36" customHeight="1" x14ac:dyDescent="0.2">
      <c r="A737" s="201"/>
      <c r="B737" s="202"/>
      <c r="C737" s="286" t="s">
        <v>846</v>
      </c>
      <c r="D737" s="286" t="s">
        <v>137</v>
      </c>
      <c r="E737" s="287" t="s">
        <v>847</v>
      </c>
      <c r="F737" s="288" t="s">
        <v>848</v>
      </c>
      <c r="G737" s="289" t="s">
        <v>212</v>
      </c>
      <c r="H737" s="290">
        <v>150</v>
      </c>
      <c r="I737" s="119"/>
      <c r="J737" s="291">
        <f>ROUND(I737*H737,2)</f>
        <v>0</v>
      </c>
      <c r="K737" s="288" t="s">
        <v>1</v>
      </c>
      <c r="L737" s="202"/>
      <c r="M737" s="292" t="s">
        <v>1</v>
      </c>
      <c r="N737" s="293" t="s">
        <v>40</v>
      </c>
      <c r="O737" s="294"/>
      <c r="P737" s="295">
        <f>O737*H737</f>
        <v>0</v>
      </c>
      <c r="Q737" s="295">
        <v>0</v>
      </c>
      <c r="R737" s="295">
        <f>Q737*H737</f>
        <v>0</v>
      </c>
      <c r="S737" s="295">
        <v>0</v>
      </c>
      <c r="T737" s="296">
        <f>S737*H737</f>
        <v>0</v>
      </c>
      <c r="U737" s="201"/>
      <c r="V737" s="201"/>
      <c r="W737" s="201"/>
      <c r="X737" s="201"/>
      <c r="Y737" s="201"/>
      <c r="Z737" s="201"/>
      <c r="AA737" s="201"/>
      <c r="AB737" s="201"/>
      <c r="AC737" s="201"/>
      <c r="AD737" s="201"/>
      <c r="AE737" s="201"/>
      <c r="AR737" s="297" t="s">
        <v>141</v>
      </c>
      <c r="AT737" s="297" t="s">
        <v>137</v>
      </c>
      <c r="AU737" s="297" t="s">
        <v>80</v>
      </c>
      <c r="AY737" s="192" t="s">
        <v>135</v>
      </c>
      <c r="BE737" s="298">
        <f>IF(N737="základní",J737,0)</f>
        <v>0</v>
      </c>
      <c r="BF737" s="298">
        <f>IF(N737="snížená",J737,0)</f>
        <v>0</v>
      </c>
      <c r="BG737" s="298">
        <f>IF(N737="zákl. přenesená",J737,0)</f>
        <v>0</v>
      </c>
      <c r="BH737" s="298">
        <f>IF(N737="sníž. přenesená",J737,0)</f>
        <v>0</v>
      </c>
      <c r="BI737" s="298">
        <f>IF(N737="nulová",J737,0)</f>
        <v>0</v>
      </c>
      <c r="BJ737" s="192" t="s">
        <v>78</v>
      </c>
      <c r="BK737" s="298">
        <f>ROUND(I737*H737,2)</f>
        <v>0</v>
      </c>
      <c r="BL737" s="192" t="s">
        <v>141</v>
      </c>
      <c r="BM737" s="297" t="s">
        <v>849</v>
      </c>
    </row>
    <row r="738" spans="1:65" s="205" customFormat="1" ht="19.5" x14ac:dyDescent="0.2">
      <c r="A738" s="201"/>
      <c r="B738" s="202"/>
      <c r="C738" s="201"/>
      <c r="D738" s="299" t="s">
        <v>143</v>
      </c>
      <c r="E738" s="201"/>
      <c r="F738" s="300" t="s">
        <v>848</v>
      </c>
      <c r="G738" s="201"/>
      <c r="H738" s="201"/>
      <c r="I738" s="49"/>
      <c r="J738" s="201"/>
      <c r="K738" s="201"/>
      <c r="L738" s="202"/>
      <c r="M738" s="301"/>
      <c r="N738" s="302"/>
      <c r="O738" s="294"/>
      <c r="P738" s="294"/>
      <c r="Q738" s="294"/>
      <c r="R738" s="294"/>
      <c r="S738" s="294"/>
      <c r="T738" s="303"/>
      <c r="U738" s="201"/>
      <c r="V738" s="201"/>
      <c r="W738" s="201"/>
      <c r="X738" s="201"/>
      <c r="Y738" s="201"/>
      <c r="Z738" s="201"/>
      <c r="AA738" s="201"/>
      <c r="AB738" s="201"/>
      <c r="AC738" s="201"/>
      <c r="AD738" s="201"/>
      <c r="AE738" s="201"/>
      <c r="AT738" s="192" t="s">
        <v>143</v>
      </c>
      <c r="AU738" s="192" t="s">
        <v>80</v>
      </c>
    </row>
    <row r="739" spans="1:65" s="205" customFormat="1" ht="36" customHeight="1" x14ac:dyDescent="0.2">
      <c r="A739" s="201"/>
      <c r="B739" s="202"/>
      <c r="C739" s="286" t="s">
        <v>850</v>
      </c>
      <c r="D739" s="286" t="s">
        <v>137</v>
      </c>
      <c r="E739" s="287" t="s">
        <v>851</v>
      </c>
      <c r="F739" s="288" t="s">
        <v>852</v>
      </c>
      <c r="G739" s="289" t="s">
        <v>212</v>
      </c>
      <c r="H739" s="290">
        <v>10</v>
      </c>
      <c r="I739" s="119"/>
      <c r="J739" s="291">
        <f>ROUND(I739*H739,2)</f>
        <v>0</v>
      </c>
      <c r="K739" s="288" t="s">
        <v>1</v>
      </c>
      <c r="L739" s="202"/>
      <c r="M739" s="292" t="s">
        <v>1</v>
      </c>
      <c r="N739" s="293" t="s">
        <v>40</v>
      </c>
      <c r="O739" s="294"/>
      <c r="P739" s="295">
        <f>O739*H739</f>
        <v>0</v>
      </c>
      <c r="Q739" s="295">
        <v>0</v>
      </c>
      <c r="R739" s="295">
        <f>Q739*H739</f>
        <v>0</v>
      </c>
      <c r="S739" s="295">
        <v>0</v>
      </c>
      <c r="T739" s="296">
        <f>S739*H739</f>
        <v>0</v>
      </c>
      <c r="U739" s="201"/>
      <c r="V739" s="201"/>
      <c r="W739" s="201"/>
      <c r="X739" s="201"/>
      <c r="Y739" s="201"/>
      <c r="Z739" s="201"/>
      <c r="AA739" s="201"/>
      <c r="AB739" s="201"/>
      <c r="AC739" s="201"/>
      <c r="AD739" s="201"/>
      <c r="AE739" s="201"/>
      <c r="AR739" s="297" t="s">
        <v>141</v>
      </c>
      <c r="AT739" s="297" t="s">
        <v>137</v>
      </c>
      <c r="AU739" s="297" t="s">
        <v>80</v>
      </c>
      <c r="AY739" s="192" t="s">
        <v>135</v>
      </c>
      <c r="BE739" s="298">
        <f>IF(N739="základní",J739,0)</f>
        <v>0</v>
      </c>
      <c r="BF739" s="298">
        <f>IF(N739="snížená",J739,0)</f>
        <v>0</v>
      </c>
      <c r="BG739" s="298">
        <f>IF(N739="zákl. přenesená",J739,0)</f>
        <v>0</v>
      </c>
      <c r="BH739" s="298">
        <f>IF(N739="sníž. přenesená",J739,0)</f>
        <v>0</v>
      </c>
      <c r="BI739" s="298">
        <f>IF(N739="nulová",J739,0)</f>
        <v>0</v>
      </c>
      <c r="BJ739" s="192" t="s">
        <v>78</v>
      </c>
      <c r="BK739" s="298">
        <f>ROUND(I739*H739,2)</f>
        <v>0</v>
      </c>
      <c r="BL739" s="192" t="s">
        <v>141</v>
      </c>
      <c r="BM739" s="297" t="s">
        <v>853</v>
      </c>
    </row>
    <row r="740" spans="1:65" s="205" customFormat="1" ht="19.5" x14ac:dyDescent="0.2">
      <c r="A740" s="201"/>
      <c r="B740" s="202"/>
      <c r="C740" s="201"/>
      <c r="D740" s="299" t="s">
        <v>143</v>
      </c>
      <c r="E740" s="201"/>
      <c r="F740" s="300" t="s">
        <v>854</v>
      </c>
      <c r="G740" s="201"/>
      <c r="H740" s="201"/>
      <c r="I740" s="49"/>
      <c r="J740" s="201"/>
      <c r="K740" s="201"/>
      <c r="L740" s="202"/>
      <c r="M740" s="301"/>
      <c r="N740" s="302"/>
      <c r="O740" s="294"/>
      <c r="P740" s="294"/>
      <c r="Q740" s="294"/>
      <c r="R740" s="294"/>
      <c r="S740" s="294"/>
      <c r="T740" s="303"/>
      <c r="U740" s="201"/>
      <c r="V740" s="201"/>
      <c r="W740" s="201"/>
      <c r="X740" s="201"/>
      <c r="Y740" s="201"/>
      <c r="Z740" s="201"/>
      <c r="AA740" s="201"/>
      <c r="AB740" s="201"/>
      <c r="AC740" s="201"/>
      <c r="AD740" s="201"/>
      <c r="AE740" s="201"/>
      <c r="AT740" s="192" t="s">
        <v>143</v>
      </c>
      <c r="AU740" s="192" t="s">
        <v>80</v>
      </c>
    </row>
    <row r="741" spans="1:65" s="205" customFormat="1" ht="24" customHeight="1" x14ac:dyDescent="0.2">
      <c r="A741" s="201"/>
      <c r="B741" s="202"/>
      <c r="C741" s="286" t="s">
        <v>855</v>
      </c>
      <c r="D741" s="286" t="s">
        <v>137</v>
      </c>
      <c r="E741" s="287" t="s">
        <v>856</v>
      </c>
      <c r="F741" s="288" t="s">
        <v>857</v>
      </c>
      <c r="G741" s="289" t="s">
        <v>212</v>
      </c>
      <c r="H741" s="290">
        <v>4</v>
      </c>
      <c r="I741" s="119"/>
      <c r="J741" s="291">
        <f>ROUND(I741*H741,2)</f>
        <v>0</v>
      </c>
      <c r="K741" s="288" t="s">
        <v>1</v>
      </c>
      <c r="L741" s="202"/>
      <c r="M741" s="292" t="s">
        <v>1</v>
      </c>
      <c r="N741" s="293" t="s">
        <v>40</v>
      </c>
      <c r="O741" s="294"/>
      <c r="P741" s="295">
        <f>O741*H741</f>
        <v>0</v>
      </c>
      <c r="Q741" s="295">
        <v>0</v>
      </c>
      <c r="R741" s="295">
        <f>Q741*H741</f>
        <v>0</v>
      </c>
      <c r="S741" s="295">
        <v>0</v>
      </c>
      <c r="T741" s="296">
        <f>S741*H741</f>
        <v>0</v>
      </c>
      <c r="U741" s="201"/>
      <c r="V741" s="201"/>
      <c r="W741" s="201"/>
      <c r="X741" s="201"/>
      <c r="Y741" s="201"/>
      <c r="Z741" s="201"/>
      <c r="AA741" s="201"/>
      <c r="AB741" s="201"/>
      <c r="AC741" s="201"/>
      <c r="AD741" s="201"/>
      <c r="AE741" s="201"/>
      <c r="AR741" s="297" t="s">
        <v>141</v>
      </c>
      <c r="AT741" s="297" t="s">
        <v>137</v>
      </c>
      <c r="AU741" s="297" t="s">
        <v>80</v>
      </c>
      <c r="AY741" s="192" t="s">
        <v>135</v>
      </c>
      <c r="BE741" s="298">
        <f>IF(N741="základní",J741,0)</f>
        <v>0</v>
      </c>
      <c r="BF741" s="298">
        <f>IF(N741="snížená",J741,0)</f>
        <v>0</v>
      </c>
      <c r="BG741" s="298">
        <f>IF(N741="zákl. přenesená",J741,0)</f>
        <v>0</v>
      </c>
      <c r="BH741" s="298">
        <f>IF(N741="sníž. přenesená",J741,0)</f>
        <v>0</v>
      </c>
      <c r="BI741" s="298">
        <f>IF(N741="nulová",J741,0)</f>
        <v>0</v>
      </c>
      <c r="BJ741" s="192" t="s">
        <v>78</v>
      </c>
      <c r="BK741" s="298">
        <f>ROUND(I741*H741,2)</f>
        <v>0</v>
      </c>
      <c r="BL741" s="192" t="s">
        <v>141</v>
      </c>
      <c r="BM741" s="297" t="s">
        <v>858</v>
      </c>
    </row>
    <row r="742" spans="1:65" s="205" customFormat="1" ht="19.5" x14ac:dyDescent="0.2">
      <c r="A742" s="201"/>
      <c r="B742" s="202"/>
      <c r="C742" s="201"/>
      <c r="D742" s="299" t="s">
        <v>143</v>
      </c>
      <c r="E742" s="201"/>
      <c r="F742" s="300" t="s">
        <v>857</v>
      </c>
      <c r="G742" s="201"/>
      <c r="H742" s="201"/>
      <c r="I742" s="49"/>
      <c r="J742" s="201"/>
      <c r="K742" s="201"/>
      <c r="L742" s="202"/>
      <c r="M742" s="301"/>
      <c r="N742" s="302"/>
      <c r="O742" s="294"/>
      <c r="P742" s="294"/>
      <c r="Q742" s="294"/>
      <c r="R742" s="294"/>
      <c r="S742" s="294"/>
      <c r="T742" s="303"/>
      <c r="U742" s="201"/>
      <c r="V742" s="201"/>
      <c r="W742" s="201"/>
      <c r="X742" s="201"/>
      <c r="Y742" s="201"/>
      <c r="Z742" s="201"/>
      <c r="AA742" s="201"/>
      <c r="AB742" s="201"/>
      <c r="AC742" s="201"/>
      <c r="AD742" s="201"/>
      <c r="AE742" s="201"/>
      <c r="AT742" s="192" t="s">
        <v>143</v>
      </c>
      <c r="AU742" s="192" t="s">
        <v>80</v>
      </c>
    </row>
    <row r="743" spans="1:65" s="205" customFormat="1" ht="19.5" x14ac:dyDescent="0.2">
      <c r="A743" s="201"/>
      <c r="B743" s="202"/>
      <c r="C743" s="201"/>
      <c r="D743" s="299" t="s">
        <v>171</v>
      </c>
      <c r="E743" s="201"/>
      <c r="F743" s="322" t="s">
        <v>172</v>
      </c>
      <c r="G743" s="201"/>
      <c r="H743" s="201"/>
      <c r="I743" s="49"/>
      <c r="J743" s="201"/>
      <c r="K743" s="201"/>
      <c r="L743" s="202"/>
      <c r="M743" s="301"/>
      <c r="N743" s="302"/>
      <c r="O743" s="294"/>
      <c r="P743" s="294"/>
      <c r="Q743" s="294"/>
      <c r="R743" s="294"/>
      <c r="S743" s="294"/>
      <c r="T743" s="303"/>
      <c r="U743" s="201"/>
      <c r="V743" s="201"/>
      <c r="W743" s="201"/>
      <c r="X743" s="201"/>
      <c r="Y743" s="201"/>
      <c r="Z743" s="201"/>
      <c r="AA743" s="201"/>
      <c r="AB743" s="201"/>
      <c r="AC743" s="201"/>
      <c r="AD743" s="201"/>
      <c r="AE743" s="201"/>
      <c r="AT743" s="192" t="s">
        <v>171</v>
      </c>
      <c r="AU743" s="192" t="s">
        <v>80</v>
      </c>
    </row>
    <row r="744" spans="1:65" s="323" customFormat="1" x14ac:dyDescent="0.2">
      <c r="B744" s="324"/>
      <c r="D744" s="299" t="s">
        <v>149</v>
      </c>
      <c r="E744" s="325" t="s">
        <v>1</v>
      </c>
      <c r="F744" s="326" t="s">
        <v>292</v>
      </c>
      <c r="H744" s="325" t="s">
        <v>1</v>
      </c>
      <c r="I744" s="134"/>
      <c r="L744" s="324"/>
      <c r="M744" s="327"/>
      <c r="N744" s="328"/>
      <c r="O744" s="328"/>
      <c r="P744" s="328"/>
      <c r="Q744" s="328"/>
      <c r="R744" s="328"/>
      <c r="S744" s="328"/>
      <c r="T744" s="329"/>
      <c r="AT744" s="325" t="s">
        <v>149</v>
      </c>
      <c r="AU744" s="325" t="s">
        <v>80</v>
      </c>
      <c r="AV744" s="323" t="s">
        <v>78</v>
      </c>
      <c r="AW744" s="323" t="s">
        <v>32</v>
      </c>
      <c r="AX744" s="323" t="s">
        <v>72</v>
      </c>
      <c r="AY744" s="325" t="s">
        <v>135</v>
      </c>
    </row>
    <row r="745" spans="1:65" s="330" customFormat="1" x14ac:dyDescent="0.2">
      <c r="B745" s="331"/>
      <c r="D745" s="299" t="s">
        <v>149</v>
      </c>
      <c r="E745" s="332" t="s">
        <v>1</v>
      </c>
      <c r="F745" s="333" t="s">
        <v>141</v>
      </c>
      <c r="H745" s="334">
        <v>4</v>
      </c>
      <c r="I745" s="142"/>
      <c r="L745" s="331"/>
      <c r="M745" s="335"/>
      <c r="N745" s="336"/>
      <c r="O745" s="336"/>
      <c r="P745" s="336"/>
      <c r="Q745" s="336"/>
      <c r="R745" s="336"/>
      <c r="S745" s="336"/>
      <c r="T745" s="337"/>
      <c r="AT745" s="332" t="s">
        <v>149</v>
      </c>
      <c r="AU745" s="332" t="s">
        <v>80</v>
      </c>
      <c r="AV745" s="330" t="s">
        <v>80</v>
      </c>
      <c r="AW745" s="330" t="s">
        <v>32</v>
      </c>
      <c r="AX745" s="330" t="s">
        <v>78</v>
      </c>
      <c r="AY745" s="332" t="s">
        <v>135</v>
      </c>
    </row>
    <row r="746" spans="1:65" s="205" customFormat="1" ht="24" customHeight="1" x14ac:dyDescent="0.2">
      <c r="A746" s="201"/>
      <c r="B746" s="202"/>
      <c r="C746" s="286" t="s">
        <v>859</v>
      </c>
      <c r="D746" s="286" t="s">
        <v>137</v>
      </c>
      <c r="E746" s="287" t="s">
        <v>860</v>
      </c>
      <c r="F746" s="288" t="s">
        <v>861</v>
      </c>
      <c r="G746" s="289" t="s">
        <v>234</v>
      </c>
      <c r="H746" s="290">
        <v>1838.9</v>
      </c>
      <c r="I746" s="119"/>
      <c r="J746" s="291">
        <f>ROUND(I746*H746,2)</f>
        <v>0</v>
      </c>
      <c r="K746" s="288" t="s">
        <v>1</v>
      </c>
      <c r="L746" s="202"/>
      <c r="M746" s="292" t="s">
        <v>1</v>
      </c>
      <c r="N746" s="293" t="s">
        <v>40</v>
      </c>
      <c r="O746" s="294"/>
      <c r="P746" s="295">
        <f>O746*H746</f>
        <v>0</v>
      </c>
      <c r="Q746" s="295">
        <v>0</v>
      </c>
      <c r="R746" s="295">
        <f>Q746*H746</f>
        <v>0</v>
      </c>
      <c r="S746" s="295">
        <v>0</v>
      </c>
      <c r="T746" s="296">
        <f>S746*H746</f>
        <v>0</v>
      </c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R746" s="297" t="s">
        <v>141</v>
      </c>
      <c r="AT746" s="297" t="s">
        <v>137</v>
      </c>
      <c r="AU746" s="297" t="s">
        <v>80</v>
      </c>
      <c r="AY746" s="192" t="s">
        <v>135</v>
      </c>
      <c r="BE746" s="298">
        <f>IF(N746="základní",J746,0)</f>
        <v>0</v>
      </c>
      <c r="BF746" s="298">
        <f>IF(N746="snížená",J746,0)</f>
        <v>0</v>
      </c>
      <c r="BG746" s="298">
        <f>IF(N746="zákl. přenesená",J746,0)</f>
        <v>0</v>
      </c>
      <c r="BH746" s="298">
        <f>IF(N746="sníž. přenesená",J746,0)</f>
        <v>0</v>
      </c>
      <c r="BI746" s="298">
        <f>IF(N746="nulová",J746,0)</f>
        <v>0</v>
      </c>
      <c r="BJ746" s="192" t="s">
        <v>78</v>
      </c>
      <c r="BK746" s="298">
        <f>ROUND(I746*H746,2)</f>
        <v>0</v>
      </c>
      <c r="BL746" s="192" t="s">
        <v>141</v>
      </c>
      <c r="BM746" s="297" t="s">
        <v>862</v>
      </c>
    </row>
    <row r="747" spans="1:65" s="205" customFormat="1" ht="19.5" x14ac:dyDescent="0.2">
      <c r="A747" s="201"/>
      <c r="B747" s="202"/>
      <c r="C747" s="201"/>
      <c r="D747" s="299" t="s">
        <v>143</v>
      </c>
      <c r="E747" s="201"/>
      <c r="F747" s="300" t="s">
        <v>861</v>
      </c>
      <c r="G747" s="201"/>
      <c r="H747" s="201"/>
      <c r="I747" s="49"/>
      <c r="J747" s="201"/>
      <c r="K747" s="201"/>
      <c r="L747" s="202"/>
      <c r="M747" s="301"/>
      <c r="N747" s="302"/>
      <c r="O747" s="294"/>
      <c r="P747" s="294"/>
      <c r="Q747" s="294"/>
      <c r="R747" s="294"/>
      <c r="S747" s="294"/>
      <c r="T747" s="303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T747" s="192" t="s">
        <v>143</v>
      </c>
      <c r="AU747" s="192" t="s">
        <v>80</v>
      </c>
    </row>
    <row r="748" spans="1:65" s="205" customFormat="1" ht="19.5" x14ac:dyDescent="0.2">
      <c r="A748" s="201"/>
      <c r="B748" s="202"/>
      <c r="C748" s="201"/>
      <c r="D748" s="299" t="s">
        <v>171</v>
      </c>
      <c r="E748" s="201"/>
      <c r="F748" s="322" t="s">
        <v>172</v>
      </c>
      <c r="G748" s="201"/>
      <c r="H748" s="201"/>
      <c r="I748" s="49"/>
      <c r="J748" s="201"/>
      <c r="K748" s="201"/>
      <c r="L748" s="202"/>
      <c r="M748" s="301"/>
      <c r="N748" s="302"/>
      <c r="O748" s="294"/>
      <c r="P748" s="294"/>
      <c r="Q748" s="294"/>
      <c r="R748" s="294"/>
      <c r="S748" s="294"/>
      <c r="T748" s="303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T748" s="192" t="s">
        <v>171</v>
      </c>
      <c r="AU748" s="192" t="s">
        <v>80</v>
      </c>
    </row>
    <row r="749" spans="1:65" s="330" customFormat="1" x14ac:dyDescent="0.2">
      <c r="B749" s="331"/>
      <c r="D749" s="299" t="s">
        <v>149</v>
      </c>
      <c r="E749" s="332" t="s">
        <v>1</v>
      </c>
      <c r="F749" s="333" t="s">
        <v>863</v>
      </c>
      <c r="H749" s="334">
        <v>1838.9</v>
      </c>
      <c r="I749" s="142"/>
      <c r="L749" s="331"/>
      <c r="M749" s="335"/>
      <c r="N749" s="336"/>
      <c r="O749" s="336"/>
      <c r="P749" s="336"/>
      <c r="Q749" s="336"/>
      <c r="R749" s="336"/>
      <c r="S749" s="336"/>
      <c r="T749" s="337"/>
      <c r="AT749" s="332" t="s">
        <v>149</v>
      </c>
      <c r="AU749" s="332" t="s">
        <v>80</v>
      </c>
      <c r="AV749" s="330" t="s">
        <v>80</v>
      </c>
      <c r="AW749" s="330" t="s">
        <v>32</v>
      </c>
      <c r="AX749" s="330" t="s">
        <v>78</v>
      </c>
      <c r="AY749" s="332" t="s">
        <v>135</v>
      </c>
    </row>
    <row r="750" spans="1:65" s="205" customFormat="1" ht="16.5" customHeight="1" x14ac:dyDescent="0.2">
      <c r="A750" s="201"/>
      <c r="B750" s="202"/>
      <c r="C750" s="286" t="s">
        <v>864</v>
      </c>
      <c r="D750" s="286" t="s">
        <v>137</v>
      </c>
      <c r="E750" s="287" t="s">
        <v>865</v>
      </c>
      <c r="F750" s="288" t="s">
        <v>866</v>
      </c>
      <c r="G750" s="289" t="s">
        <v>234</v>
      </c>
      <c r="H750" s="290">
        <v>499</v>
      </c>
      <c r="I750" s="119"/>
      <c r="J750" s="291">
        <f>ROUND(I750*H750,2)</f>
        <v>0</v>
      </c>
      <c r="K750" s="288" t="s">
        <v>155</v>
      </c>
      <c r="L750" s="202"/>
      <c r="M750" s="292" t="s">
        <v>1</v>
      </c>
      <c r="N750" s="293" t="s">
        <v>40</v>
      </c>
      <c r="O750" s="294"/>
      <c r="P750" s="295">
        <f>O750*H750</f>
        <v>0</v>
      </c>
      <c r="Q750" s="295">
        <v>0</v>
      </c>
      <c r="R750" s="295">
        <f>Q750*H750</f>
        <v>0</v>
      </c>
      <c r="S750" s="295">
        <v>0</v>
      </c>
      <c r="T750" s="296">
        <f>S750*H750</f>
        <v>0</v>
      </c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R750" s="297" t="s">
        <v>141</v>
      </c>
      <c r="AT750" s="297" t="s">
        <v>137</v>
      </c>
      <c r="AU750" s="297" t="s">
        <v>80</v>
      </c>
      <c r="AY750" s="192" t="s">
        <v>135</v>
      </c>
      <c r="BE750" s="298">
        <f>IF(N750="základní",J750,0)</f>
        <v>0</v>
      </c>
      <c r="BF750" s="298">
        <f>IF(N750="snížená",J750,0)</f>
        <v>0</v>
      </c>
      <c r="BG750" s="298">
        <f>IF(N750="zákl. přenesená",J750,0)</f>
        <v>0</v>
      </c>
      <c r="BH750" s="298">
        <f>IF(N750="sníž. přenesená",J750,0)</f>
        <v>0</v>
      </c>
      <c r="BI750" s="298">
        <f>IF(N750="nulová",J750,0)</f>
        <v>0</v>
      </c>
      <c r="BJ750" s="192" t="s">
        <v>78</v>
      </c>
      <c r="BK750" s="298">
        <f>ROUND(I750*H750,2)</f>
        <v>0</v>
      </c>
      <c r="BL750" s="192" t="s">
        <v>141</v>
      </c>
      <c r="BM750" s="297" t="s">
        <v>867</v>
      </c>
    </row>
    <row r="751" spans="1:65" s="205" customFormat="1" x14ac:dyDescent="0.2">
      <c r="A751" s="201"/>
      <c r="B751" s="202"/>
      <c r="C751" s="201"/>
      <c r="D751" s="299" t="s">
        <v>143</v>
      </c>
      <c r="E751" s="201"/>
      <c r="F751" s="300" t="s">
        <v>868</v>
      </c>
      <c r="G751" s="201"/>
      <c r="H751" s="201"/>
      <c r="I751" s="49"/>
      <c r="J751" s="201"/>
      <c r="K751" s="201"/>
      <c r="L751" s="202"/>
      <c r="M751" s="301"/>
      <c r="N751" s="302"/>
      <c r="O751" s="294"/>
      <c r="P751" s="294"/>
      <c r="Q751" s="294"/>
      <c r="R751" s="294"/>
      <c r="S751" s="294"/>
      <c r="T751" s="303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T751" s="192" t="s">
        <v>143</v>
      </c>
      <c r="AU751" s="192" t="s">
        <v>80</v>
      </c>
    </row>
    <row r="752" spans="1:65" s="205" customFormat="1" ht="24" customHeight="1" x14ac:dyDescent="0.2">
      <c r="A752" s="201"/>
      <c r="B752" s="202"/>
      <c r="C752" s="286" t="s">
        <v>869</v>
      </c>
      <c r="D752" s="286" t="s">
        <v>137</v>
      </c>
      <c r="E752" s="287" t="s">
        <v>870</v>
      </c>
      <c r="F752" s="288" t="s">
        <v>871</v>
      </c>
      <c r="G752" s="289" t="s">
        <v>872</v>
      </c>
      <c r="H752" s="290">
        <v>7</v>
      </c>
      <c r="I752" s="119"/>
      <c r="J752" s="291">
        <f>ROUND(I752*H752,2)</f>
        <v>0</v>
      </c>
      <c r="K752" s="288" t="s">
        <v>155</v>
      </c>
      <c r="L752" s="202"/>
      <c r="M752" s="292" t="s">
        <v>1</v>
      </c>
      <c r="N752" s="293" t="s">
        <v>40</v>
      </c>
      <c r="O752" s="294"/>
      <c r="P752" s="295">
        <f>O752*H752</f>
        <v>0</v>
      </c>
      <c r="Q752" s="295">
        <v>3.1E-4</v>
      </c>
      <c r="R752" s="295">
        <f>Q752*H752</f>
        <v>2.1700000000000001E-3</v>
      </c>
      <c r="S752" s="295">
        <v>0</v>
      </c>
      <c r="T752" s="296">
        <f>S752*H752</f>
        <v>0</v>
      </c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R752" s="297" t="s">
        <v>141</v>
      </c>
      <c r="AT752" s="297" t="s">
        <v>137</v>
      </c>
      <c r="AU752" s="297" t="s">
        <v>80</v>
      </c>
      <c r="AY752" s="192" t="s">
        <v>135</v>
      </c>
      <c r="BE752" s="298">
        <f>IF(N752="základní",J752,0)</f>
        <v>0</v>
      </c>
      <c r="BF752" s="298">
        <f>IF(N752="snížená",J752,0)</f>
        <v>0</v>
      </c>
      <c r="BG752" s="298">
        <f>IF(N752="zákl. přenesená",J752,0)</f>
        <v>0</v>
      </c>
      <c r="BH752" s="298">
        <f>IF(N752="sníž. přenesená",J752,0)</f>
        <v>0</v>
      </c>
      <c r="BI752" s="298">
        <f>IF(N752="nulová",J752,0)</f>
        <v>0</v>
      </c>
      <c r="BJ752" s="192" t="s">
        <v>78</v>
      </c>
      <c r="BK752" s="298">
        <f>ROUND(I752*H752,2)</f>
        <v>0</v>
      </c>
      <c r="BL752" s="192" t="s">
        <v>141</v>
      </c>
      <c r="BM752" s="297" t="s">
        <v>873</v>
      </c>
    </row>
    <row r="753" spans="1:65" s="205" customFormat="1" x14ac:dyDescent="0.2">
      <c r="A753" s="201"/>
      <c r="B753" s="202"/>
      <c r="C753" s="201"/>
      <c r="D753" s="299" t="s">
        <v>143</v>
      </c>
      <c r="E753" s="201"/>
      <c r="F753" s="300" t="s">
        <v>874</v>
      </c>
      <c r="G753" s="201"/>
      <c r="H753" s="201"/>
      <c r="I753" s="49"/>
      <c r="J753" s="201"/>
      <c r="K753" s="201"/>
      <c r="L753" s="202"/>
      <c r="M753" s="301"/>
      <c r="N753" s="302"/>
      <c r="O753" s="294"/>
      <c r="P753" s="294"/>
      <c r="Q753" s="294"/>
      <c r="R753" s="294"/>
      <c r="S753" s="294"/>
      <c r="T753" s="303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T753" s="192" t="s">
        <v>143</v>
      </c>
      <c r="AU753" s="192" t="s">
        <v>80</v>
      </c>
    </row>
    <row r="754" spans="1:65" s="205" customFormat="1" ht="19.5" x14ac:dyDescent="0.2">
      <c r="A754" s="201"/>
      <c r="B754" s="202"/>
      <c r="C754" s="201"/>
      <c r="D754" s="299" t="s">
        <v>171</v>
      </c>
      <c r="E754" s="201"/>
      <c r="F754" s="322" t="s">
        <v>172</v>
      </c>
      <c r="G754" s="201"/>
      <c r="H754" s="201"/>
      <c r="I754" s="49"/>
      <c r="J754" s="201"/>
      <c r="K754" s="201"/>
      <c r="L754" s="202"/>
      <c r="M754" s="301"/>
      <c r="N754" s="302"/>
      <c r="O754" s="294"/>
      <c r="P754" s="294"/>
      <c r="Q754" s="294"/>
      <c r="R754" s="294"/>
      <c r="S754" s="294"/>
      <c r="T754" s="303"/>
      <c r="U754" s="201"/>
      <c r="V754" s="201"/>
      <c r="W754" s="201"/>
      <c r="X754" s="201"/>
      <c r="Y754" s="201"/>
      <c r="Z754" s="201"/>
      <c r="AA754" s="201"/>
      <c r="AB754" s="201"/>
      <c r="AC754" s="201"/>
      <c r="AD754" s="201"/>
      <c r="AE754" s="201"/>
      <c r="AT754" s="192" t="s">
        <v>171</v>
      </c>
      <c r="AU754" s="192" t="s">
        <v>80</v>
      </c>
    </row>
    <row r="755" spans="1:65" s="323" customFormat="1" x14ac:dyDescent="0.2">
      <c r="B755" s="324"/>
      <c r="D755" s="299" t="s">
        <v>149</v>
      </c>
      <c r="E755" s="325" t="s">
        <v>1</v>
      </c>
      <c r="F755" s="326" t="s">
        <v>875</v>
      </c>
      <c r="H755" s="325" t="s">
        <v>1</v>
      </c>
      <c r="I755" s="134"/>
      <c r="L755" s="324"/>
      <c r="M755" s="327"/>
      <c r="N755" s="328"/>
      <c r="O755" s="328"/>
      <c r="P755" s="328"/>
      <c r="Q755" s="328"/>
      <c r="R755" s="328"/>
      <c r="S755" s="328"/>
      <c r="T755" s="329"/>
      <c r="AT755" s="325" t="s">
        <v>149</v>
      </c>
      <c r="AU755" s="325" t="s">
        <v>80</v>
      </c>
      <c r="AV755" s="323" t="s">
        <v>78</v>
      </c>
      <c r="AW755" s="323" t="s">
        <v>32</v>
      </c>
      <c r="AX755" s="323" t="s">
        <v>72</v>
      </c>
      <c r="AY755" s="325" t="s">
        <v>135</v>
      </c>
    </row>
    <row r="756" spans="1:65" s="330" customFormat="1" x14ac:dyDescent="0.2">
      <c r="B756" s="331"/>
      <c r="D756" s="299" t="s">
        <v>149</v>
      </c>
      <c r="E756" s="332" t="s">
        <v>1</v>
      </c>
      <c r="F756" s="333" t="s">
        <v>876</v>
      </c>
      <c r="H756" s="334">
        <v>7</v>
      </c>
      <c r="I756" s="142"/>
      <c r="L756" s="331"/>
      <c r="M756" s="335"/>
      <c r="N756" s="336"/>
      <c r="O756" s="336"/>
      <c r="P756" s="336"/>
      <c r="Q756" s="336"/>
      <c r="R756" s="336"/>
      <c r="S756" s="336"/>
      <c r="T756" s="337"/>
      <c r="AT756" s="332" t="s">
        <v>149</v>
      </c>
      <c r="AU756" s="332" t="s">
        <v>80</v>
      </c>
      <c r="AV756" s="330" t="s">
        <v>80</v>
      </c>
      <c r="AW756" s="330" t="s">
        <v>32</v>
      </c>
      <c r="AX756" s="330" t="s">
        <v>78</v>
      </c>
      <c r="AY756" s="332" t="s">
        <v>135</v>
      </c>
    </row>
    <row r="757" spans="1:65" s="205" customFormat="1" ht="24" customHeight="1" x14ac:dyDescent="0.2">
      <c r="A757" s="201"/>
      <c r="B757" s="202"/>
      <c r="C757" s="286" t="s">
        <v>877</v>
      </c>
      <c r="D757" s="286" t="s">
        <v>137</v>
      </c>
      <c r="E757" s="287" t="s">
        <v>878</v>
      </c>
      <c r="F757" s="288" t="s">
        <v>879</v>
      </c>
      <c r="G757" s="289" t="s">
        <v>872</v>
      </c>
      <c r="H757" s="290">
        <v>69</v>
      </c>
      <c r="I757" s="119"/>
      <c r="J757" s="291">
        <f>ROUND(I757*H757,2)</f>
        <v>0</v>
      </c>
      <c r="K757" s="288" t="s">
        <v>155</v>
      </c>
      <c r="L757" s="202"/>
      <c r="M757" s="292" t="s">
        <v>1</v>
      </c>
      <c r="N757" s="293" t="s">
        <v>40</v>
      </c>
      <c r="O757" s="294"/>
      <c r="P757" s="295">
        <f>O757*H757</f>
        <v>0</v>
      </c>
      <c r="Q757" s="295">
        <v>3.1E-4</v>
      </c>
      <c r="R757" s="295">
        <f>Q757*H757</f>
        <v>2.1389999999999999E-2</v>
      </c>
      <c r="S757" s="295">
        <v>0</v>
      </c>
      <c r="T757" s="296">
        <f>S757*H757</f>
        <v>0</v>
      </c>
      <c r="U757" s="201"/>
      <c r="V757" s="201"/>
      <c r="W757" s="201"/>
      <c r="X757" s="201"/>
      <c r="Y757" s="201"/>
      <c r="Z757" s="201"/>
      <c r="AA757" s="201"/>
      <c r="AB757" s="201"/>
      <c r="AC757" s="201"/>
      <c r="AD757" s="201"/>
      <c r="AE757" s="201"/>
      <c r="AR757" s="297" t="s">
        <v>141</v>
      </c>
      <c r="AT757" s="297" t="s">
        <v>137</v>
      </c>
      <c r="AU757" s="297" t="s">
        <v>80</v>
      </c>
      <c r="AY757" s="192" t="s">
        <v>135</v>
      </c>
      <c r="BE757" s="298">
        <f>IF(N757="základní",J757,0)</f>
        <v>0</v>
      </c>
      <c r="BF757" s="298">
        <f>IF(N757="snížená",J757,0)</f>
        <v>0</v>
      </c>
      <c r="BG757" s="298">
        <f>IF(N757="zákl. přenesená",J757,0)</f>
        <v>0</v>
      </c>
      <c r="BH757" s="298">
        <f>IF(N757="sníž. přenesená",J757,0)</f>
        <v>0</v>
      </c>
      <c r="BI757" s="298">
        <f>IF(N757="nulová",J757,0)</f>
        <v>0</v>
      </c>
      <c r="BJ757" s="192" t="s">
        <v>78</v>
      </c>
      <c r="BK757" s="298">
        <f>ROUND(I757*H757,2)</f>
        <v>0</v>
      </c>
      <c r="BL757" s="192" t="s">
        <v>141</v>
      </c>
      <c r="BM757" s="297" t="s">
        <v>880</v>
      </c>
    </row>
    <row r="758" spans="1:65" s="205" customFormat="1" x14ac:dyDescent="0.2">
      <c r="A758" s="201"/>
      <c r="B758" s="202"/>
      <c r="C758" s="201"/>
      <c r="D758" s="299" t="s">
        <v>143</v>
      </c>
      <c r="E758" s="201"/>
      <c r="F758" s="300" t="s">
        <v>881</v>
      </c>
      <c r="G758" s="201"/>
      <c r="H758" s="201"/>
      <c r="I758" s="49"/>
      <c r="J758" s="201"/>
      <c r="K758" s="201"/>
      <c r="L758" s="202"/>
      <c r="M758" s="301"/>
      <c r="N758" s="302"/>
      <c r="O758" s="294"/>
      <c r="P758" s="294"/>
      <c r="Q758" s="294"/>
      <c r="R758" s="294"/>
      <c r="S758" s="294"/>
      <c r="T758" s="303"/>
      <c r="U758" s="201"/>
      <c r="V758" s="201"/>
      <c r="W758" s="201"/>
      <c r="X758" s="201"/>
      <c r="Y758" s="201"/>
      <c r="Z758" s="201"/>
      <c r="AA758" s="201"/>
      <c r="AB758" s="201"/>
      <c r="AC758" s="201"/>
      <c r="AD758" s="201"/>
      <c r="AE758" s="201"/>
      <c r="AT758" s="192" t="s">
        <v>143</v>
      </c>
      <c r="AU758" s="192" t="s">
        <v>80</v>
      </c>
    </row>
    <row r="759" spans="1:65" s="205" customFormat="1" ht="19.5" x14ac:dyDescent="0.2">
      <c r="A759" s="201"/>
      <c r="B759" s="202"/>
      <c r="C759" s="201"/>
      <c r="D759" s="299" t="s">
        <v>171</v>
      </c>
      <c r="E759" s="201"/>
      <c r="F759" s="322" t="s">
        <v>172</v>
      </c>
      <c r="G759" s="201"/>
      <c r="H759" s="201"/>
      <c r="I759" s="49"/>
      <c r="J759" s="201"/>
      <c r="K759" s="201"/>
      <c r="L759" s="202"/>
      <c r="M759" s="301"/>
      <c r="N759" s="302"/>
      <c r="O759" s="294"/>
      <c r="P759" s="294"/>
      <c r="Q759" s="294"/>
      <c r="R759" s="294"/>
      <c r="S759" s="294"/>
      <c r="T759" s="303"/>
      <c r="U759" s="201"/>
      <c r="V759" s="201"/>
      <c r="W759" s="201"/>
      <c r="X759" s="201"/>
      <c r="Y759" s="201"/>
      <c r="Z759" s="201"/>
      <c r="AA759" s="201"/>
      <c r="AB759" s="201"/>
      <c r="AC759" s="201"/>
      <c r="AD759" s="201"/>
      <c r="AE759" s="201"/>
      <c r="AT759" s="192" t="s">
        <v>171</v>
      </c>
      <c r="AU759" s="192" t="s">
        <v>80</v>
      </c>
    </row>
    <row r="760" spans="1:65" s="323" customFormat="1" x14ac:dyDescent="0.2">
      <c r="B760" s="324"/>
      <c r="D760" s="299" t="s">
        <v>149</v>
      </c>
      <c r="E760" s="325" t="s">
        <v>1</v>
      </c>
      <c r="F760" s="326" t="s">
        <v>882</v>
      </c>
      <c r="H760" s="325" t="s">
        <v>1</v>
      </c>
      <c r="I760" s="134"/>
      <c r="L760" s="324"/>
      <c r="M760" s="327"/>
      <c r="N760" s="328"/>
      <c r="O760" s="328"/>
      <c r="P760" s="328"/>
      <c r="Q760" s="328"/>
      <c r="R760" s="328"/>
      <c r="S760" s="328"/>
      <c r="T760" s="329"/>
      <c r="AT760" s="325" t="s">
        <v>149</v>
      </c>
      <c r="AU760" s="325" t="s">
        <v>80</v>
      </c>
      <c r="AV760" s="323" t="s">
        <v>78</v>
      </c>
      <c r="AW760" s="323" t="s">
        <v>32</v>
      </c>
      <c r="AX760" s="323" t="s">
        <v>72</v>
      </c>
      <c r="AY760" s="325" t="s">
        <v>135</v>
      </c>
    </row>
    <row r="761" spans="1:65" s="330" customFormat="1" x14ac:dyDescent="0.2">
      <c r="B761" s="331"/>
      <c r="D761" s="299" t="s">
        <v>149</v>
      </c>
      <c r="E761" s="332" t="s">
        <v>1</v>
      </c>
      <c r="F761" s="333" t="s">
        <v>883</v>
      </c>
      <c r="H761" s="334">
        <v>2</v>
      </c>
      <c r="I761" s="142"/>
      <c r="L761" s="331"/>
      <c r="M761" s="335"/>
      <c r="N761" s="336"/>
      <c r="O761" s="336"/>
      <c r="P761" s="336"/>
      <c r="Q761" s="336"/>
      <c r="R761" s="336"/>
      <c r="S761" s="336"/>
      <c r="T761" s="337"/>
      <c r="AT761" s="332" t="s">
        <v>149</v>
      </c>
      <c r="AU761" s="332" t="s">
        <v>80</v>
      </c>
      <c r="AV761" s="330" t="s">
        <v>80</v>
      </c>
      <c r="AW761" s="330" t="s">
        <v>32</v>
      </c>
      <c r="AX761" s="330" t="s">
        <v>72</v>
      </c>
      <c r="AY761" s="332" t="s">
        <v>135</v>
      </c>
    </row>
    <row r="762" spans="1:65" s="330" customFormat="1" x14ac:dyDescent="0.2">
      <c r="B762" s="331"/>
      <c r="D762" s="299" t="s">
        <v>149</v>
      </c>
      <c r="E762" s="332" t="s">
        <v>1</v>
      </c>
      <c r="F762" s="333" t="s">
        <v>884</v>
      </c>
      <c r="H762" s="334">
        <v>67</v>
      </c>
      <c r="I762" s="142"/>
      <c r="L762" s="331"/>
      <c r="M762" s="335"/>
      <c r="N762" s="336"/>
      <c r="O762" s="336"/>
      <c r="P762" s="336"/>
      <c r="Q762" s="336"/>
      <c r="R762" s="336"/>
      <c r="S762" s="336"/>
      <c r="T762" s="337"/>
      <c r="AT762" s="332" t="s">
        <v>149</v>
      </c>
      <c r="AU762" s="332" t="s">
        <v>80</v>
      </c>
      <c r="AV762" s="330" t="s">
        <v>80</v>
      </c>
      <c r="AW762" s="330" t="s">
        <v>32</v>
      </c>
      <c r="AX762" s="330" t="s">
        <v>72</v>
      </c>
      <c r="AY762" s="332" t="s">
        <v>135</v>
      </c>
    </row>
    <row r="763" spans="1:65" s="338" customFormat="1" x14ac:dyDescent="0.2">
      <c r="B763" s="339"/>
      <c r="D763" s="299" t="s">
        <v>149</v>
      </c>
      <c r="E763" s="340" t="s">
        <v>1</v>
      </c>
      <c r="F763" s="341" t="s">
        <v>165</v>
      </c>
      <c r="H763" s="342">
        <v>69</v>
      </c>
      <c r="I763" s="150"/>
      <c r="L763" s="339"/>
      <c r="M763" s="343"/>
      <c r="N763" s="344"/>
      <c r="O763" s="344"/>
      <c r="P763" s="344"/>
      <c r="Q763" s="344"/>
      <c r="R763" s="344"/>
      <c r="S763" s="344"/>
      <c r="T763" s="345"/>
      <c r="AT763" s="340" t="s">
        <v>149</v>
      </c>
      <c r="AU763" s="340" t="s">
        <v>80</v>
      </c>
      <c r="AV763" s="338" t="s">
        <v>141</v>
      </c>
      <c r="AW763" s="338" t="s">
        <v>32</v>
      </c>
      <c r="AX763" s="338" t="s">
        <v>78</v>
      </c>
      <c r="AY763" s="340" t="s">
        <v>135</v>
      </c>
    </row>
    <row r="764" spans="1:65" s="205" customFormat="1" ht="24" customHeight="1" x14ac:dyDescent="0.2">
      <c r="A764" s="201"/>
      <c r="B764" s="202"/>
      <c r="C764" s="286" t="s">
        <v>885</v>
      </c>
      <c r="D764" s="286" t="s">
        <v>137</v>
      </c>
      <c r="E764" s="287" t="s">
        <v>886</v>
      </c>
      <c r="F764" s="288" t="s">
        <v>887</v>
      </c>
      <c r="G764" s="289" t="s">
        <v>234</v>
      </c>
      <c r="H764" s="290">
        <v>1838.9</v>
      </c>
      <c r="I764" s="119"/>
      <c r="J764" s="291">
        <f>ROUND(I764*H764,2)</f>
        <v>0</v>
      </c>
      <c r="K764" s="288" t="s">
        <v>155</v>
      </c>
      <c r="L764" s="202"/>
      <c r="M764" s="292" t="s">
        <v>1</v>
      </c>
      <c r="N764" s="293" t="s">
        <v>40</v>
      </c>
      <c r="O764" s="294"/>
      <c r="P764" s="295">
        <f>O764*H764</f>
        <v>0</v>
      </c>
      <c r="Q764" s="295">
        <v>0</v>
      </c>
      <c r="R764" s="295">
        <f>Q764*H764</f>
        <v>0</v>
      </c>
      <c r="S764" s="295">
        <v>0</v>
      </c>
      <c r="T764" s="296">
        <f>S764*H764</f>
        <v>0</v>
      </c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R764" s="297" t="s">
        <v>141</v>
      </c>
      <c r="AT764" s="297" t="s">
        <v>137</v>
      </c>
      <c r="AU764" s="297" t="s">
        <v>80</v>
      </c>
      <c r="AY764" s="192" t="s">
        <v>135</v>
      </c>
      <c r="BE764" s="298">
        <f>IF(N764="základní",J764,0)</f>
        <v>0</v>
      </c>
      <c r="BF764" s="298">
        <f>IF(N764="snížená",J764,0)</f>
        <v>0</v>
      </c>
      <c r="BG764" s="298">
        <f>IF(N764="zákl. přenesená",J764,0)</f>
        <v>0</v>
      </c>
      <c r="BH764" s="298">
        <f>IF(N764="sníž. přenesená",J764,0)</f>
        <v>0</v>
      </c>
      <c r="BI764" s="298">
        <f>IF(N764="nulová",J764,0)</f>
        <v>0</v>
      </c>
      <c r="BJ764" s="192" t="s">
        <v>78</v>
      </c>
      <c r="BK764" s="298">
        <f>ROUND(I764*H764,2)</f>
        <v>0</v>
      </c>
      <c r="BL764" s="192" t="s">
        <v>141</v>
      </c>
      <c r="BM764" s="297" t="s">
        <v>888</v>
      </c>
    </row>
    <row r="765" spans="1:65" s="205" customFormat="1" x14ac:dyDescent="0.2">
      <c r="A765" s="201"/>
      <c r="B765" s="202"/>
      <c r="C765" s="201"/>
      <c r="D765" s="299" t="s">
        <v>143</v>
      </c>
      <c r="E765" s="201"/>
      <c r="F765" s="300" t="s">
        <v>889</v>
      </c>
      <c r="G765" s="201"/>
      <c r="H765" s="201"/>
      <c r="I765" s="49"/>
      <c r="J765" s="201"/>
      <c r="K765" s="201"/>
      <c r="L765" s="202"/>
      <c r="M765" s="301"/>
      <c r="N765" s="302"/>
      <c r="O765" s="294"/>
      <c r="P765" s="294"/>
      <c r="Q765" s="294"/>
      <c r="R765" s="294"/>
      <c r="S765" s="294"/>
      <c r="T765" s="303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T765" s="192" t="s">
        <v>143</v>
      </c>
      <c r="AU765" s="192" t="s">
        <v>80</v>
      </c>
    </row>
    <row r="766" spans="1:65" s="330" customFormat="1" x14ac:dyDescent="0.2">
      <c r="B766" s="331"/>
      <c r="D766" s="299" t="s">
        <v>149</v>
      </c>
      <c r="E766" s="332" t="s">
        <v>1</v>
      </c>
      <c r="F766" s="333" t="s">
        <v>863</v>
      </c>
      <c r="H766" s="334">
        <v>1838.9</v>
      </c>
      <c r="I766" s="142"/>
      <c r="L766" s="331"/>
      <c r="M766" s="335"/>
      <c r="N766" s="336"/>
      <c r="O766" s="336"/>
      <c r="P766" s="336"/>
      <c r="Q766" s="336"/>
      <c r="R766" s="336"/>
      <c r="S766" s="336"/>
      <c r="T766" s="337"/>
      <c r="AT766" s="332" t="s">
        <v>149</v>
      </c>
      <c r="AU766" s="332" t="s">
        <v>80</v>
      </c>
      <c r="AV766" s="330" t="s">
        <v>80</v>
      </c>
      <c r="AW766" s="330" t="s">
        <v>32</v>
      </c>
      <c r="AX766" s="330" t="s">
        <v>78</v>
      </c>
      <c r="AY766" s="332" t="s">
        <v>135</v>
      </c>
    </row>
    <row r="767" spans="1:65" s="205" customFormat="1" ht="24" customHeight="1" x14ac:dyDescent="0.2">
      <c r="A767" s="201"/>
      <c r="B767" s="202"/>
      <c r="C767" s="286" t="s">
        <v>890</v>
      </c>
      <c r="D767" s="286" t="s">
        <v>137</v>
      </c>
      <c r="E767" s="287" t="s">
        <v>891</v>
      </c>
      <c r="F767" s="288" t="s">
        <v>892</v>
      </c>
      <c r="G767" s="289" t="s">
        <v>628</v>
      </c>
      <c r="H767" s="290">
        <v>5</v>
      </c>
      <c r="I767" s="119"/>
      <c r="J767" s="291">
        <f>ROUND(I767*H767,2)</f>
        <v>0</v>
      </c>
      <c r="K767" s="288" t="s">
        <v>155</v>
      </c>
      <c r="L767" s="202"/>
      <c r="M767" s="292" t="s">
        <v>1</v>
      </c>
      <c r="N767" s="293" t="s">
        <v>40</v>
      </c>
      <c r="O767" s="294"/>
      <c r="P767" s="295">
        <f>O767*H767</f>
        <v>0</v>
      </c>
      <c r="Q767" s="295">
        <v>9.1800000000000007E-3</v>
      </c>
      <c r="R767" s="295">
        <f>Q767*H767</f>
        <v>4.5900000000000003E-2</v>
      </c>
      <c r="S767" s="295">
        <v>0</v>
      </c>
      <c r="T767" s="296">
        <f>S767*H767</f>
        <v>0</v>
      </c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R767" s="297" t="s">
        <v>141</v>
      </c>
      <c r="AT767" s="297" t="s">
        <v>137</v>
      </c>
      <c r="AU767" s="297" t="s">
        <v>80</v>
      </c>
      <c r="AY767" s="192" t="s">
        <v>135</v>
      </c>
      <c r="BE767" s="298">
        <f>IF(N767="základní",J767,0)</f>
        <v>0</v>
      </c>
      <c r="BF767" s="298">
        <f>IF(N767="snížená",J767,0)</f>
        <v>0</v>
      </c>
      <c r="BG767" s="298">
        <f>IF(N767="zákl. přenesená",J767,0)</f>
        <v>0</v>
      </c>
      <c r="BH767" s="298">
        <f>IF(N767="sníž. přenesená",J767,0)</f>
        <v>0</v>
      </c>
      <c r="BI767" s="298">
        <f>IF(N767="nulová",J767,0)</f>
        <v>0</v>
      </c>
      <c r="BJ767" s="192" t="s">
        <v>78</v>
      </c>
      <c r="BK767" s="298">
        <f>ROUND(I767*H767,2)</f>
        <v>0</v>
      </c>
      <c r="BL767" s="192" t="s">
        <v>141</v>
      </c>
      <c r="BM767" s="297" t="s">
        <v>893</v>
      </c>
    </row>
    <row r="768" spans="1:65" s="205" customFormat="1" x14ac:dyDescent="0.2">
      <c r="A768" s="201"/>
      <c r="B768" s="202"/>
      <c r="C768" s="201"/>
      <c r="D768" s="299" t="s">
        <v>143</v>
      </c>
      <c r="E768" s="201"/>
      <c r="F768" s="300" t="s">
        <v>894</v>
      </c>
      <c r="G768" s="201"/>
      <c r="H768" s="201"/>
      <c r="I768" s="49"/>
      <c r="J768" s="201"/>
      <c r="K768" s="201"/>
      <c r="L768" s="202"/>
      <c r="M768" s="301"/>
      <c r="N768" s="302"/>
      <c r="O768" s="294"/>
      <c r="P768" s="294"/>
      <c r="Q768" s="294"/>
      <c r="R768" s="294"/>
      <c r="S768" s="294"/>
      <c r="T768" s="303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T768" s="192" t="s">
        <v>143</v>
      </c>
      <c r="AU768" s="192" t="s">
        <v>80</v>
      </c>
    </row>
    <row r="769" spans="1:65" s="205" customFormat="1" ht="19.5" x14ac:dyDescent="0.2">
      <c r="A769" s="201"/>
      <c r="B769" s="202"/>
      <c r="C769" s="201"/>
      <c r="D769" s="299" t="s">
        <v>171</v>
      </c>
      <c r="E769" s="201"/>
      <c r="F769" s="322" t="s">
        <v>172</v>
      </c>
      <c r="G769" s="201"/>
      <c r="H769" s="201"/>
      <c r="I769" s="49"/>
      <c r="J769" s="201"/>
      <c r="K769" s="201"/>
      <c r="L769" s="202"/>
      <c r="M769" s="301"/>
      <c r="N769" s="302"/>
      <c r="O769" s="294"/>
      <c r="P769" s="294"/>
      <c r="Q769" s="294"/>
      <c r="R769" s="294"/>
      <c r="S769" s="294"/>
      <c r="T769" s="303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T769" s="192" t="s">
        <v>171</v>
      </c>
      <c r="AU769" s="192" t="s">
        <v>80</v>
      </c>
    </row>
    <row r="770" spans="1:65" s="323" customFormat="1" x14ac:dyDescent="0.2">
      <c r="B770" s="324"/>
      <c r="D770" s="299" t="s">
        <v>149</v>
      </c>
      <c r="E770" s="325" t="s">
        <v>1</v>
      </c>
      <c r="F770" s="326" t="s">
        <v>631</v>
      </c>
      <c r="H770" s="325" t="s">
        <v>1</v>
      </c>
      <c r="I770" s="134"/>
      <c r="L770" s="324"/>
      <c r="M770" s="327"/>
      <c r="N770" s="328"/>
      <c r="O770" s="328"/>
      <c r="P770" s="328"/>
      <c r="Q770" s="328"/>
      <c r="R770" s="328"/>
      <c r="S770" s="328"/>
      <c r="T770" s="329"/>
      <c r="AT770" s="325" t="s">
        <v>149</v>
      </c>
      <c r="AU770" s="325" t="s">
        <v>80</v>
      </c>
      <c r="AV770" s="323" t="s">
        <v>78</v>
      </c>
      <c r="AW770" s="323" t="s">
        <v>32</v>
      </c>
      <c r="AX770" s="323" t="s">
        <v>72</v>
      </c>
      <c r="AY770" s="325" t="s">
        <v>135</v>
      </c>
    </row>
    <row r="771" spans="1:65" s="330" customFormat="1" x14ac:dyDescent="0.2">
      <c r="B771" s="331"/>
      <c r="D771" s="299" t="s">
        <v>149</v>
      </c>
      <c r="E771" s="332" t="s">
        <v>1</v>
      </c>
      <c r="F771" s="333" t="s">
        <v>895</v>
      </c>
      <c r="H771" s="334">
        <v>3</v>
      </c>
      <c r="I771" s="142"/>
      <c r="L771" s="331"/>
      <c r="M771" s="335"/>
      <c r="N771" s="336"/>
      <c r="O771" s="336"/>
      <c r="P771" s="336"/>
      <c r="Q771" s="336"/>
      <c r="R771" s="336"/>
      <c r="S771" s="336"/>
      <c r="T771" s="337"/>
      <c r="AT771" s="332" t="s">
        <v>149</v>
      </c>
      <c r="AU771" s="332" t="s">
        <v>80</v>
      </c>
      <c r="AV771" s="330" t="s">
        <v>80</v>
      </c>
      <c r="AW771" s="330" t="s">
        <v>32</v>
      </c>
      <c r="AX771" s="330" t="s">
        <v>72</v>
      </c>
      <c r="AY771" s="332" t="s">
        <v>135</v>
      </c>
    </row>
    <row r="772" spans="1:65" s="323" customFormat="1" x14ac:dyDescent="0.2">
      <c r="B772" s="324"/>
      <c r="D772" s="299" t="s">
        <v>149</v>
      </c>
      <c r="E772" s="325" t="s">
        <v>1</v>
      </c>
      <c r="F772" s="326" t="s">
        <v>194</v>
      </c>
      <c r="H772" s="325" t="s">
        <v>1</v>
      </c>
      <c r="I772" s="134"/>
      <c r="L772" s="324"/>
      <c r="M772" s="327"/>
      <c r="N772" s="328"/>
      <c r="O772" s="328"/>
      <c r="P772" s="328"/>
      <c r="Q772" s="328"/>
      <c r="R772" s="328"/>
      <c r="S772" s="328"/>
      <c r="T772" s="329"/>
      <c r="AT772" s="325" t="s">
        <v>149</v>
      </c>
      <c r="AU772" s="325" t="s">
        <v>80</v>
      </c>
      <c r="AV772" s="323" t="s">
        <v>78</v>
      </c>
      <c r="AW772" s="323" t="s">
        <v>32</v>
      </c>
      <c r="AX772" s="323" t="s">
        <v>72</v>
      </c>
      <c r="AY772" s="325" t="s">
        <v>135</v>
      </c>
    </row>
    <row r="773" spans="1:65" s="330" customFormat="1" x14ac:dyDescent="0.2">
      <c r="B773" s="331"/>
      <c r="D773" s="299" t="s">
        <v>149</v>
      </c>
      <c r="E773" s="332" t="s">
        <v>1</v>
      </c>
      <c r="F773" s="333" t="s">
        <v>896</v>
      </c>
      <c r="H773" s="334">
        <v>2</v>
      </c>
      <c r="I773" s="142"/>
      <c r="L773" s="331"/>
      <c r="M773" s="335"/>
      <c r="N773" s="336"/>
      <c r="O773" s="336"/>
      <c r="P773" s="336"/>
      <c r="Q773" s="336"/>
      <c r="R773" s="336"/>
      <c r="S773" s="336"/>
      <c r="T773" s="337"/>
      <c r="AT773" s="332" t="s">
        <v>149</v>
      </c>
      <c r="AU773" s="332" t="s">
        <v>80</v>
      </c>
      <c r="AV773" s="330" t="s">
        <v>80</v>
      </c>
      <c r="AW773" s="330" t="s">
        <v>32</v>
      </c>
      <c r="AX773" s="330" t="s">
        <v>72</v>
      </c>
      <c r="AY773" s="332" t="s">
        <v>135</v>
      </c>
    </row>
    <row r="774" spans="1:65" s="338" customFormat="1" x14ac:dyDescent="0.2">
      <c r="B774" s="339"/>
      <c r="D774" s="299" t="s">
        <v>149</v>
      </c>
      <c r="E774" s="340" t="s">
        <v>1</v>
      </c>
      <c r="F774" s="341" t="s">
        <v>165</v>
      </c>
      <c r="H774" s="342">
        <v>5</v>
      </c>
      <c r="I774" s="150"/>
      <c r="L774" s="339"/>
      <c r="M774" s="343"/>
      <c r="N774" s="344"/>
      <c r="O774" s="344"/>
      <c r="P774" s="344"/>
      <c r="Q774" s="344"/>
      <c r="R774" s="344"/>
      <c r="S774" s="344"/>
      <c r="T774" s="345"/>
      <c r="AT774" s="340" t="s">
        <v>149</v>
      </c>
      <c r="AU774" s="340" t="s">
        <v>80</v>
      </c>
      <c r="AV774" s="338" t="s">
        <v>141</v>
      </c>
      <c r="AW774" s="338" t="s">
        <v>32</v>
      </c>
      <c r="AX774" s="338" t="s">
        <v>78</v>
      </c>
      <c r="AY774" s="340" t="s">
        <v>135</v>
      </c>
    </row>
    <row r="775" spans="1:65" s="205" customFormat="1" ht="24" customHeight="1" x14ac:dyDescent="0.2">
      <c r="A775" s="201"/>
      <c r="B775" s="202"/>
      <c r="C775" s="309" t="s">
        <v>897</v>
      </c>
      <c r="D775" s="309" t="s">
        <v>479</v>
      </c>
      <c r="E775" s="310" t="s">
        <v>898</v>
      </c>
      <c r="F775" s="311" t="s">
        <v>899</v>
      </c>
      <c r="G775" s="312" t="s">
        <v>628</v>
      </c>
      <c r="H775" s="313">
        <v>2</v>
      </c>
      <c r="I775" s="168"/>
      <c r="J775" s="314">
        <f>ROUND(I775*H775,2)</f>
        <v>0</v>
      </c>
      <c r="K775" s="311" t="s">
        <v>155</v>
      </c>
      <c r="L775" s="315"/>
      <c r="M775" s="316" t="s">
        <v>1</v>
      </c>
      <c r="N775" s="317" t="s">
        <v>40</v>
      </c>
      <c r="O775" s="294"/>
      <c r="P775" s="295">
        <f>O775*H775</f>
        <v>0</v>
      </c>
      <c r="Q775" s="295">
        <v>0.254</v>
      </c>
      <c r="R775" s="295">
        <f>Q775*H775</f>
        <v>0.50800000000000001</v>
      </c>
      <c r="S775" s="295">
        <v>0</v>
      </c>
      <c r="T775" s="296">
        <f>S775*H775</f>
        <v>0</v>
      </c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R775" s="297" t="s">
        <v>209</v>
      </c>
      <c r="AT775" s="297" t="s">
        <v>479</v>
      </c>
      <c r="AU775" s="297" t="s">
        <v>80</v>
      </c>
      <c r="AY775" s="192" t="s">
        <v>135</v>
      </c>
      <c r="BE775" s="298">
        <f>IF(N775="základní",J775,0)</f>
        <v>0</v>
      </c>
      <c r="BF775" s="298">
        <f>IF(N775="snížená",J775,0)</f>
        <v>0</v>
      </c>
      <c r="BG775" s="298">
        <f>IF(N775="zákl. přenesená",J775,0)</f>
        <v>0</v>
      </c>
      <c r="BH775" s="298">
        <f>IF(N775="sníž. přenesená",J775,0)</f>
        <v>0</v>
      </c>
      <c r="BI775" s="298">
        <f>IF(N775="nulová",J775,0)</f>
        <v>0</v>
      </c>
      <c r="BJ775" s="192" t="s">
        <v>78</v>
      </c>
      <c r="BK775" s="298">
        <f>ROUND(I775*H775,2)</f>
        <v>0</v>
      </c>
      <c r="BL775" s="192" t="s">
        <v>141</v>
      </c>
      <c r="BM775" s="297" t="s">
        <v>900</v>
      </c>
    </row>
    <row r="776" spans="1:65" s="205" customFormat="1" x14ac:dyDescent="0.2">
      <c r="A776" s="201"/>
      <c r="B776" s="202"/>
      <c r="C776" s="201"/>
      <c r="D776" s="299" t="s">
        <v>143</v>
      </c>
      <c r="E776" s="201"/>
      <c r="F776" s="300" t="s">
        <v>901</v>
      </c>
      <c r="G776" s="201"/>
      <c r="H776" s="201"/>
      <c r="I776" s="49"/>
      <c r="J776" s="201"/>
      <c r="K776" s="201"/>
      <c r="L776" s="202"/>
      <c r="M776" s="301"/>
      <c r="N776" s="302"/>
      <c r="O776" s="294"/>
      <c r="P776" s="294"/>
      <c r="Q776" s="294"/>
      <c r="R776" s="294"/>
      <c r="S776" s="294"/>
      <c r="T776" s="303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T776" s="192" t="s">
        <v>143</v>
      </c>
      <c r="AU776" s="192" t="s">
        <v>80</v>
      </c>
    </row>
    <row r="777" spans="1:65" s="330" customFormat="1" x14ac:dyDescent="0.2">
      <c r="B777" s="331"/>
      <c r="D777" s="299" t="s">
        <v>149</v>
      </c>
      <c r="E777" s="332" t="s">
        <v>1</v>
      </c>
      <c r="F777" s="333" t="s">
        <v>896</v>
      </c>
      <c r="H777" s="334">
        <v>2</v>
      </c>
      <c r="I777" s="142"/>
      <c r="L777" s="331"/>
      <c r="M777" s="335"/>
      <c r="N777" s="336"/>
      <c r="O777" s="336"/>
      <c r="P777" s="336"/>
      <c r="Q777" s="336"/>
      <c r="R777" s="336"/>
      <c r="S777" s="336"/>
      <c r="T777" s="337"/>
      <c r="AT777" s="332" t="s">
        <v>149</v>
      </c>
      <c r="AU777" s="332" t="s">
        <v>80</v>
      </c>
      <c r="AV777" s="330" t="s">
        <v>80</v>
      </c>
      <c r="AW777" s="330" t="s">
        <v>32</v>
      </c>
      <c r="AX777" s="330" t="s">
        <v>78</v>
      </c>
      <c r="AY777" s="332" t="s">
        <v>135</v>
      </c>
    </row>
    <row r="778" spans="1:65" s="205" customFormat="1" ht="24" customHeight="1" x14ac:dyDescent="0.2">
      <c r="A778" s="201"/>
      <c r="B778" s="202"/>
      <c r="C778" s="309" t="s">
        <v>902</v>
      </c>
      <c r="D778" s="309" t="s">
        <v>479</v>
      </c>
      <c r="E778" s="310" t="s">
        <v>903</v>
      </c>
      <c r="F778" s="311" t="s">
        <v>904</v>
      </c>
      <c r="G778" s="312" t="s">
        <v>628</v>
      </c>
      <c r="H778" s="313">
        <v>1</v>
      </c>
      <c r="I778" s="168"/>
      <c r="J778" s="314">
        <f>ROUND(I778*H778,2)</f>
        <v>0</v>
      </c>
      <c r="K778" s="311" t="s">
        <v>155</v>
      </c>
      <c r="L778" s="315"/>
      <c r="M778" s="316" t="s">
        <v>1</v>
      </c>
      <c r="N778" s="317" t="s">
        <v>40</v>
      </c>
      <c r="O778" s="294"/>
      <c r="P778" s="295">
        <f>O778*H778</f>
        <v>0</v>
      </c>
      <c r="Q778" s="295">
        <v>0.50600000000000001</v>
      </c>
      <c r="R778" s="295">
        <f>Q778*H778</f>
        <v>0.50600000000000001</v>
      </c>
      <c r="S778" s="295">
        <v>0</v>
      </c>
      <c r="T778" s="296">
        <f>S778*H778</f>
        <v>0</v>
      </c>
      <c r="U778" s="201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R778" s="297" t="s">
        <v>209</v>
      </c>
      <c r="AT778" s="297" t="s">
        <v>479</v>
      </c>
      <c r="AU778" s="297" t="s">
        <v>80</v>
      </c>
      <c r="AY778" s="192" t="s">
        <v>135</v>
      </c>
      <c r="BE778" s="298">
        <f>IF(N778="základní",J778,0)</f>
        <v>0</v>
      </c>
      <c r="BF778" s="298">
        <f>IF(N778="snížená",J778,0)</f>
        <v>0</v>
      </c>
      <c r="BG778" s="298">
        <f>IF(N778="zákl. přenesená",J778,0)</f>
        <v>0</v>
      </c>
      <c r="BH778" s="298">
        <f>IF(N778="sníž. přenesená",J778,0)</f>
        <v>0</v>
      </c>
      <c r="BI778" s="298">
        <f>IF(N778="nulová",J778,0)</f>
        <v>0</v>
      </c>
      <c r="BJ778" s="192" t="s">
        <v>78</v>
      </c>
      <c r="BK778" s="298">
        <f>ROUND(I778*H778,2)</f>
        <v>0</v>
      </c>
      <c r="BL778" s="192" t="s">
        <v>141</v>
      </c>
      <c r="BM778" s="297" t="s">
        <v>905</v>
      </c>
    </row>
    <row r="779" spans="1:65" s="205" customFormat="1" x14ac:dyDescent="0.2">
      <c r="A779" s="201"/>
      <c r="B779" s="202"/>
      <c r="C779" s="201"/>
      <c r="D779" s="299" t="s">
        <v>143</v>
      </c>
      <c r="E779" s="201"/>
      <c r="F779" s="300" t="s">
        <v>906</v>
      </c>
      <c r="G779" s="201"/>
      <c r="H779" s="201"/>
      <c r="I779" s="49"/>
      <c r="J779" s="201"/>
      <c r="K779" s="201"/>
      <c r="L779" s="202"/>
      <c r="M779" s="301"/>
      <c r="N779" s="302"/>
      <c r="O779" s="294"/>
      <c r="P779" s="294"/>
      <c r="Q779" s="294"/>
      <c r="R779" s="294"/>
      <c r="S779" s="294"/>
      <c r="T779" s="303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T779" s="192" t="s">
        <v>143</v>
      </c>
      <c r="AU779" s="192" t="s">
        <v>80</v>
      </c>
    </row>
    <row r="780" spans="1:65" s="205" customFormat="1" ht="24" customHeight="1" x14ac:dyDescent="0.2">
      <c r="A780" s="201"/>
      <c r="B780" s="202"/>
      <c r="C780" s="309" t="s">
        <v>907</v>
      </c>
      <c r="D780" s="309" t="s">
        <v>479</v>
      </c>
      <c r="E780" s="310" t="s">
        <v>908</v>
      </c>
      <c r="F780" s="311" t="s">
        <v>909</v>
      </c>
      <c r="G780" s="312" t="s">
        <v>628</v>
      </c>
      <c r="H780" s="313">
        <v>2</v>
      </c>
      <c r="I780" s="168"/>
      <c r="J780" s="314">
        <f>ROUND(I780*H780,2)</f>
        <v>0</v>
      </c>
      <c r="K780" s="311" t="s">
        <v>155</v>
      </c>
      <c r="L780" s="315"/>
      <c r="M780" s="316" t="s">
        <v>1</v>
      </c>
      <c r="N780" s="317" t="s">
        <v>40</v>
      </c>
      <c r="O780" s="294"/>
      <c r="P780" s="295">
        <f>O780*H780</f>
        <v>0</v>
      </c>
      <c r="Q780" s="295">
        <v>1.0129999999999999</v>
      </c>
      <c r="R780" s="295">
        <f>Q780*H780</f>
        <v>2.0259999999999998</v>
      </c>
      <c r="S780" s="295">
        <v>0</v>
      </c>
      <c r="T780" s="296">
        <f>S780*H780</f>
        <v>0</v>
      </c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R780" s="297" t="s">
        <v>209</v>
      </c>
      <c r="AT780" s="297" t="s">
        <v>479</v>
      </c>
      <c r="AU780" s="297" t="s">
        <v>80</v>
      </c>
      <c r="AY780" s="192" t="s">
        <v>135</v>
      </c>
      <c r="BE780" s="298">
        <f>IF(N780="základní",J780,0)</f>
        <v>0</v>
      </c>
      <c r="BF780" s="298">
        <f>IF(N780="snížená",J780,0)</f>
        <v>0</v>
      </c>
      <c r="BG780" s="298">
        <f>IF(N780="zákl. přenesená",J780,0)</f>
        <v>0</v>
      </c>
      <c r="BH780" s="298">
        <f>IF(N780="sníž. přenesená",J780,0)</f>
        <v>0</v>
      </c>
      <c r="BI780" s="298">
        <f>IF(N780="nulová",J780,0)</f>
        <v>0</v>
      </c>
      <c r="BJ780" s="192" t="s">
        <v>78</v>
      </c>
      <c r="BK780" s="298">
        <f>ROUND(I780*H780,2)</f>
        <v>0</v>
      </c>
      <c r="BL780" s="192" t="s">
        <v>141</v>
      </c>
      <c r="BM780" s="297" t="s">
        <v>910</v>
      </c>
    </row>
    <row r="781" spans="1:65" s="205" customFormat="1" x14ac:dyDescent="0.2">
      <c r="A781" s="201"/>
      <c r="B781" s="202"/>
      <c r="C781" s="201"/>
      <c r="D781" s="299" t="s">
        <v>143</v>
      </c>
      <c r="E781" s="201"/>
      <c r="F781" s="300" t="s">
        <v>911</v>
      </c>
      <c r="G781" s="201"/>
      <c r="H781" s="201"/>
      <c r="I781" s="49"/>
      <c r="J781" s="201"/>
      <c r="K781" s="201"/>
      <c r="L781" s="202"/>
      <c r="M781" s="301"/>
      <c r="N781" s="302"/>
      <c r="O781" s="294"/>
      <c r="P781" s="294"/>
      <c r="Q781" s="294"/>
      <c r="R781" s="294"/>
      <c r="S781" s="294"/>
      <c r="T781" s="303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T781" s="192" t="s">
        <v>143</v>
      </c>
      <c r="AU781" s="192" t="s">
        <v>80</v>
      </c>
    </row>
    <row r="782" spans="1:65" s="205" customFormat="1" ht="24" customHeight="1" x14ac:dyDescent="0.2">
      <c r="A782" s="201"/>
      <c r="B782" s="202"/>
      <c r="C782" s="286" t="s">
        <v>912</v>
      </c>
      <c r="D782" s="286" t="s">
        <v>137</v>
      </c>
      <c r="E782" s="287" t="s">
        <v>913</v>
      </c>
      <c r="F782" s="288" t="s">
        <v>914</v>
      </c>
      <c r="G782" s="289" t="s">
        <v>628</v>
      </c>
      <c r="H782" s="290">
        <v>3</v>
      </c>
      <c r="I782" s="119"/>
      <c r="J782" s="291">
        <f>ROUND(I782*H782,2)</f>
        <v>0</v>
      </c>
      <c r="K782" s="288" t="s">
        <v>155</v>
      </c>
      <c r="L782" s="202"/>
      <c r="M782" s="292" t="s">
        <v>1</v>
      </c>
      <c r="N782" s="293" t="s">
        <v>40</v>
      </c>
      <c r="O782" s="294"/>
      <c r="P782" s="295">
        <f>O782*H782</f>
        <v>0</v>
      </c>
      <c r="Q782" s="295">
        <v>1.1469999999999999E-2</v>
      </c>
      <c r="R782" s="295">
        <f>Q782*H782</f>
        <v>3.4409999999999996E-2</v>
      </c>
      <c r="S782" s="295">
        <v>0</v>
      </c>
      <c r="T782" s="296">
        <f>S782*H782</f>
        <v>0</v>
      </c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R782" s="297" t="s">
        <v>141</v>
      </c>
      <c r="AT782" s="297" t="s">
        <v>137</v>
      </c>
      <c r="AU782" s="297" t="s">
        <v>80</v>
      </c>
      <c r="AY782" s="192" t="s">
        <v>135</v>
      </c>
      <c r="BE782" s="298">
        <f>IF(N782="základní",J782,0)</f>
        <v>0</v>
      </c>
      <c r="BF782" s="298">
        <f>IF(N782="snížená",J782,0)</f>
        <v>0</v>
      </c>
      <c r="BG782" s="298">
        <f>IF(N782="zákl. přenesená",J782,0)</f>
        <v>0</v>
      </c>
      <c r="BH782" s="298">
        <f>IF(N782="sníž. přenesená",J782,0)</f>
        <v>0</v>
      </c>
      <c r="BI782" s="298">
        <f>IF(N782="nulová",J782,0)</f>
        <v>0</v>
      </c>
      <c r="BJ782" s="192" t="s">
        <v>78</v>
      </c>
      <c r="BK782" s="298">
        <f>ROUND(I782*H782,2)</f>
        <v>0</v>
      </c>
      <c r="BL782" s="192" t="s">
        <v>141</v>
      </c>
      <c r="BM782" s="297" t="s">
        <v>915</v>
      </c>
    </row>
    <row r="783" spans="1:65" s="205" customFormat="1" x14ac:dyDescent="0.2">
      <c r="A783" s="201"/>
      <c r="B783" s="202"/>
      <c r="C783" s="201"/>
      <c r="D783" s="299" t="s">
        <v>143</v>
      </c>
      <c r="E783" s="201"/>
      <c r="F783" s="300" t="s">
        <v>914</v>
      </c>
      <c r="G783" s="201"/>
      <c r="H783" s="201"/>
      <c r="I783" s="49"/>
      <c r="J783" s="201"/>
      <c r="K783" s="201"/>
      <c r="L783" s="202"/>
      <c r="M783" s="301"/>
      <c r="N783" s="302"/>
      <c r="O783" s="294"/>
      <c r="P783" s="294"/>
      <c r="Q783" s="294"/>
      <c r="R783" s="294"/>
      <c r="S783" s="294"/>
      <c r="T783" s="303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T783" s="192" t="s">
        <v>143</v>
      </c>
      <c r="AU783" s="192" t="s">
        <v>80</v>
      </c>
    </row>
    <row r="784" spans="1:65" s="205" customFormat="1" ht="19.5" x14ac:dyDescent="0.2">
      <c r="A784" s="201"/>
      <c r="B784" s="202"/>
      <c r="C784" s="201"/>
      <c r="D784" s="299" t="s">
        <v>171</v>
      </c>
      <c r="E784" s="201"/>
      <c r="F784" s="322" t="s">
        <v>172</v>
      </c>
      <c r="G784" s="201"/>
      <c r="H784" s="201"/>
      <c r="I784" s="49"/>
      <c r="J784" s="201"/>
      <c r="K784" s="201"/>
      <c r="L784" s="202"/>
      <c r="M784" s="301"/>
      <c r="N784" s="302"/>
      <c r="O784" s="294"/>
      <c r="P784" s="294"/>
      <c r="Q784" s="294"/>
      <c r="R784" s="294"/>
      <c r="S784" s="294"/>
      <c r="T784" s="303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T784" s="192" t="s">
        <v>171</v>
      </c>
      <c r="AU784" s="192" t="s">
        <v>80</v>
      </c>
    </row>
    <row r="785" spans="1:65" s="323" customFormat="1" x14ac:dyDescent="0.2">
      <c r="B785" s="324"/>
      <c r="D785" s="299" t="s">
        <v>149</v>
      </c>
      <c r="E785" s="325" t="s">
        <v>1</v>
      </c>
      <c r="F785" s="326" t="s">
        <v>631</v>
      </c>
      <c r="H785" s="325" t="s">
        <v>1</v>
      </c>
      <c r="I785" s="134"/>
      <c r="L785" s="324"/>
      <c r="M785" s="327"/>
      <c r="N785" s="328"/>
      <c r="O785" s="328"/>
      <c r="P785" s="328"/>
      <c r="Q785" s="328"/>
      <c r="R785" s="328"/>
      <c r="S785" s="328"/>
      <c r="T785" s="329"/>
      <c r="AT785" s="325" t="s">
        <v>149</v>
      </c>
      <c r="AU785" s="325" t="s">
        <v>80</v>
      </c>
      <c r="AV785" s="323" t="s">
        <v>78</v>
      </c>
      <c r="AW785" s="323" t="s">
        <v>32</v>
      </c>
      <c r="AX785" s="323" t="s">
        <v>72</v>
      </c>
      <c r="AY785" s="325" t="s">
        <v>135</v>
      </c>
    </row>
    <row r="786" spans="1:65" s="330" customFormat="1" x14ac:dyDescent="0.2">
      <c r="B786" s="331"/>
      <c r="D786" s="299" t="s">
        <v>149</v>
      </c>
      <c r="E786" s="332" t="s">
        <v>1</v>
      </c>
      <c r="F786" s="333" t="s">
        <v>80</v>
      </c>
      <c r="H786" s="334">
        <v>2</v>
      </c>
      <c r="I786" s="142"/>
      <c r="L786" s="331"/>
      <c r="M786" s="335"/>
      <c r="N786" s="336"/>
      <c r="O786" s="336"/>
      <c r="P786" s="336"/>
      <c r="Q786" s="336"/>
      <c r="R786" s="336"/>
      <c r="S786" s="336"/>
      <c r="T786" s="337"/>
      <c r="AT786" s="332" t="s">
        <v>149</v>
      </c>
      <c r="AU786" s="332" t="s">
        <v>80</v>
      </c>
      <c r="AV786" s="330" t="s">
        <v>80</v>
      </c>
      <c r="AW786" s="330" t="s">
        <v>32</v>
      </c>
      <c r="AX786" s="330" t="s">
        <v>72</v>
      </c>
      <c r="AY786" s="332" t="s">
        <v>135</v>
      </c>
    </row>
    <row r="787" spans="1:65" s="323" customFormat="1" x14ac:dyDescent="0.2">
      <c r="B787" s="324"/>
      <c r="D787" s="299" t="s">
        <v>149</v>
      </c>
      <c r="E787" s="325" t="s">
        <v>1</v>
      </c>
      <c r="F787" s="326" t="s">
        <v>194</v>
      </c>
      <c r="H787" s="325" t="s">
        <v>1</v>
      </c>
      <c r="I787" s="134"/>
      <c r="L787" s="324"/>
      <c r="M787" s="327"/>
      <c r="N787" s="328"/>
      <c r="O787" s="328"/>
      <c r="P787" s="328"/>
      <c r="Q787" s="328"/>
      <c r="R787" s="328"/>
      <c r="S787" s="328"/>
      <c r="T787" s="329"/>
      <c r="AT787" s="325" t="s">
        <v>149</v>
      </c>
      <c r="AU787" s="325" t="s">
        <v>80</v>
      </c>
      <c r="AV787" s="323" t="s">
        <v>78</v>
      </c>
      <c r="AW787" s="323" t="s">
        <v>32</v>
      </c>
      <c r="AX787" s="323" t="s">
        <v>72</v>
      </c>
      <c r="AY787" s="325" t="s">
        <v>135</v>
      </c>
    </row>
    <row r="788" spans="1:65" s="330" customFormat="1" x14ac:dyDescent="0.2">
      <c r="B788" s="331"/>
      <c r="D788" s="299" t="s">
        <v>149</v>
      </c>
      <c r="E788" s="332" t="s">
        <v>1</v>
      </c>
      <c r="F788" s="333" t="s">
        <v>78</v>
      </c>
      <c r="H788" s="334">
        <v>1</v>
      </c>
      <c r="I788" s="142"/>
      <c r="L788" s="331"/>
      <c r="M788" s="335"/>
      <c r="N788" s="336"/>
      <c r="O788" s="336"/>
      <c r="P788" s="336"/>
      <c r="Q788" s="336"/>
      <c r="R788" s="336"/>
      <c r="S788" s="336"/>
      <c r="T788" s="337"/>
      <c r="AT788" s="332" t="s">
        <v>149</v>
      </c>
      <c r="AU788" s="332" t="s">
        <v>80</v>
      </c>
      <c r="AV788" s="330" t="s">
        <v>80</v>
      </c>
      <c r="AW788" s="330" t="s">
        <v>32</v>
      </c>
      <c r="AX788" s="330" t="s">
        <v>72</v>
      </c>
      <c r="AY788" s="332" t="s">
        <v>135</v>
      </c>
    </row>
    <row r="789" spans="1:65" s="338" customFormat="1" x14ac:dyDescent="0.2">
      <c r="B789" s="339"/>
      <c r="D789" s="299" t="s">
        <v>149</v>
      </c>
      <c r="E789" s="340" t="s">
        <v>1</v>
      </c>
      <c r="F789" s="341" t="s">
        <v>165</v>
      </c>
      <c r="H789" s="342">
        <v>3</v>
      </c>
      <c r="I789" s="150"/>
      <c r="L789" s="339"/>
      <c r="M789" s="343"/>
      <c r="N789" s="344"/>
      <c r="O789" s="344"/>
      <c r="P789" s="344"/>
      <c r="Q789" s="344"/>
      <c r="R789" s="344"/>
      <c r="S789" s="344"/>
      <c r="T789" s="345"/>
      <c r="AT789" s="340" t="s">
        <v>149</v>
      </c>
      <c r="AU789" s="340" t="s">
        <v>80</v>
      </c>
      <c r="AV789" s="338" t="s">
        <v>141</v>
      </c>
      <c r="AW789" s="338" t="s">
        <v>32</v>
      </c>
      <c r="AX789" s="338" t="s">
        <v>78</v>
      </c>
      <c r="AY789" s="340" t="s">
        <v>135</v>
      </c>
    </row>
    <row r="790" spans="1:65" s="205" customFormat="1" ht="24" customHeight="1" x14ac:dyDescent="0.2">
      <c r="A790" s="201"/>
      <c r="B790" s="202"/>
      <c r="C790" s="309" t="s">
        <v>916</v>
      </c>
      <c r="D790" s="309" t="s">
        <v>479</v>
      </c>
      <c r="E790" s="310" t="s">
        <v>917</v>
      </c>
      <c r="F790" s="311" t="s">
        <v>918</v>
      </c>
      <c r="G790" s="312" t="s">
        <v>628</v>
      </c>
      <c r="H790" s="313">
        <v>2</v>
      </c>
      <c r="I790" s="168"/>
      <c r="J790" s="314">
        <f>ROUND(I790*H790,2)</f>
        <v>0</v>
      </c>
      <c r="K790" s="311" t="s">
        <v>155</v>
      </c>
      <c r="L790" s="315"/>
      <c r="M790" s="316" t="s">
        <v>1</v>
      </c>
      <c r="N790" s="317" t="s">
        <v>40</v>
      </c>
      <c r="O790" s="294"/>
      <c r="P790" s="295">
        <f>O790*H790</f>
        <v>0</v>
      </c>
      <c r="Q790" s="295">
        <v>0.54800000000000004</v>
      </c>
      <c r="R790" s="295">
        <f>Q790*H790</f>
        <v>1.0960000000000001</v>
      </c>
      <c r="S790" s="295">
        <v>0</v>
      </c>
      <c r="T790" s="296">
        <f>S790*H790</f>
        <v>0</v>
      </c>
      <c r="U790" s="201"/>
      <c r="V790" s="201"/>
      <c r="W790" s="201"/>
      <c r="X790" s="201"/>
      <c r="Y790" s="201"/>
      <c r="Z790" s="201"/>
      <c r="AA790" s="201"/>
      <c r="AB790" s="201"/>
      <c r="AC790" s="201"/>
      <c r="AD790" s="201"/>
      <c r="AE790" s="201"/>
      <c r="AR790" s="297" t="s">
        <v>209</v>
      </c>
      <c r="AT790" s="297" t="s">
        <v>479</v>
      </c>
      <c r="AU790" s="297" t="s">
        <v>80</v>
      </c>
      <c r="AY790" s="192" t="s">
        <v>135</v>
      </c>
      <c r="BE790" s="298">
        <f>IF(N790="základní",J790,0)</f>
        <v>0</v>
      </c>
      <c r="BF790" s="298">
        <f>IF(N790="snížená",J790,0)</f>
        <v>0</v>
      </c>
      <c r="BG790" s="298">
        <f>IF(N790="zákl. přenesená",J790,0)</f>
        <v>0</v>
      </c>
      <c r="BH790" s="298">
        <f>IF(N790="sníž. přenesená",J790,0)</f>
        <v>0</v>
      </c>
      <c r="BI790" s="298">
        <f>IF(N790="nulová",J790,0)</f>
        <v>0</v>
      </c>
      <c r="BJ790" s="192" t="s">
        <v>78</v>
      </c>
      <c r="BK790" s="298">
        <f>ROUND(I790*H790,2)</f>
        <v>0</v>
      </c>
      <c r="BL790" s="192" t="s">
        <v>141</v>
      </c>
      <c r="BM790" s="297" t="s">
        <v>919</v>
      </c>
    </row>
    <row r="791" spans="1:65" s="205" customFormat="1" ht="19.5" x14ac:dyDescent="0.2">
      <c r="A791" s="201"/>
      <c r="B791" s="202"/>
      <c r="C791" s="201"/>
      <c r="D791" s="299" t="s">
        <v>143</v>
      </c>
      <c r="E791" s="201"/>
      <c r="F791" s="300" t="s">
        <v>918</v>
      </c>
      <c r="G791" s="201"/>
      <c r="H791" s="201"/>
      <c r="I791" s="49"/>
      <c r="J791" s="201"/>
      <c r="K791" s="201"/>
      <c r="L791" s="202"/>
      <c r="M791" s="301"/>
      <c r="N791" s="302"/>
      <c r="O791" s="294"/>
      <c r="P791" s="294"/>
      <c r="Q791" s="294"/>
      <c r="R791" s="294"/>
      <c r="S791" s="294"/>
      <c r="T791" s="303"/>
      <c r="U791" s="201"/>
      <c r="V791" s="201"/>
      <c r="W791" s="201"/>
      <c r="X791" s="201"/>
      <c r="Y791" s="201"/>
      <c r="Z791" s="201"/>
      <c r="AA791" s="201"/>
      <c r="AB791" s="201"/>
      <c r="AC791" s="201"/>
      <c r="AD791" s="201"/>
      <c r="AE791" s="201"/>
      <c r="AT791" s="192" t="s">
        <v>143</v>
      </c>
      <c r="AU791" s="192" t="s">
        <v>80</v>
      </c>
    </row>
    <row r="792" spans="1:65" s="205" customFormat="1" ht="24" customHeight="1" x14ac:dyDescent="0.2">
      <c r="A792" s="201"/>
      <c r="B792" s="202"/>
      <c r="C792" s="309" t="s">
        <v>920</v>
      </c>
      <c r="D792" s="309" t="s">
        <v>479</v>
      </c>
      <c r="E792" s="310" t="s">
        <v>921</v>
      </c>
      <c r="F792" s="311" t="s">
        <v>922</v>
      </c>
      <c r="G792" s="312" t="s">
        <v>628</v>
      </c>
      <c r="H792" s="313">
        <v>1</v>
      </c>
      <c r="I792" s="168"/>
      <c r="J792" s="314">
        <f>ROUND(I792*H792,2)</f>
        <v>0</v>
      </c>
      <c r="K792" s="311" t="s">
        <v>155</v>
      </c>
      <c r="L792" s="315"/>
      <c r="M792" s="316" t="s">
        <v>1</v>
      </c>
      <c r="N792" s="317" t="s">
        <v>40</v>
      </c>
      <c r="O792" s="294"/>
      <c r="P792" s="295">
        <f>O792*H792</f>
        <v>0</v>
      </c>
      <c r="Q792" s="295">
        <v>0.52100000000000002</v>
      </c>
      <c r="R792" s="295">
        <f>Q792*H792</f>
        <v>0.52100000000000002</v>
      </c>
      <c r="S792" s="295">
        <v>0</v>
      </c>
      <c r="T792" s="296">
        <f>S792*H792</f>
        <v>0</v>
      </c>
      <c r="U792" s="201"/>
      <c r="V792" s="201"/>
      <c r="W792" s="201"/>
      <c r="X792" s="201"/>
      <c r="Y792" s="201"/>
      <c r="Z792" s="201"/>
      <c r="AA792" s="201"/>
      <c r="AB792" s="201"/>
      <c r="AC792" s="201"/>
      <c r="AD792" s="201"/>
      <c r="AE792" s="201"/>
      <c r="AR792" s="297" t="s">
        <v>209</v>
      </c>
      <c r="AT792" s="297" t="s">
        <v>479</v>
      </c>
      <c r="AU792" s="297" t="s">
        <v>80</v>
      </c>
      <c r="AY792" s="192" t="s">
        <v>135</v>
      </c>
      <c r="BE792" s="298">
        <f>IF(N792="základní",J792,0)</f>
        <v>0</v>
      </c>
      <c r="BF792" s="298">
        <f>IF(N792="snížená",J792,0)</f>
        <v>0</v>
      </c>
      <c r="BG792" s="298">
        <f>IF(N792="zákl. přenesená",J792,0)</f>
        <v>0</v>
      </c>
      <c r="BH792" s="298">
        <f>IF(N792="sníž. přenesená",J792,0)</f>
        <v>0</v>
      </c>
      <c r="BI792" s="298">
        <f>IF(N792="nulová",J792,0)</f>
        <v>0</v>
      </c>
      <c r="BJ792" s="192" t="s">
        <v>78</v>
      </c>
      <c r="BK792" s="298">
        <f>ROUND(I792*H792,2)</f>
        <v>0</v>
      </c>
      <c r="BL792" s="192" t="s">
        <v>141</v>
      </c>
      <c r="BM792" s="297" t="s">
        <v>923</v>
      </c>
    </row>
    <row r="793" spans="1:65" s="205" customFormat="1" x14ac:dyDescent="0.2">
      <c r="A793" s="201"/>
      <c r="B793" s="202"/>
      <c r="C793" s="201"/>
      <c r="D793" s="299" t="s">
        <v>143</v>
      </c>
      <c r="E793" s="201"/>
      <c r="F793" s="300" t="s">
        <v>922</v>
      </c>
      <c r="G793" s="201"/>
      <c r="H793" s="201"/>
      <c r="I793" s="49"/>
      <c r="J793" s="201"/>
      <c r="K793" s="201"/>
      <c r="L793" s="202"/>
      <c r="M793" s="301"/>
      <c r="N793" s="302"/>
      <c r="O793" s="294"/>
      <c r="P793" s="294"/>
      <c r="Q793" s="294"/>
      <c r="R793" s="294"/>
      <c r="S793" s="294"/>
      <c r="T793" s="303"/>
      <c r="U793" s="201"/>
      <c r="V793" s="201"/>
      <c r="W793" s="201"/>
      <c r="X793" s="201"/>
      <c r="Y793" s="201"/>
      <c r="Z793" s="201"/>
      <c r="AA793" s="201"/>
      <c r="AB793" s="201"/>
      <c r="AC793" s="201"/>
      <c r="AD793" s="201"/>
      <c r="AE793" s="201"/>
      <c r="AT793" s="192" t="s">
        <v>143</v>
      </c>
      <c r="AU793" s="192" t="s">
        <v>80</v>
      </c>
    </row>
    <row r="794" spans="1:65" s="205" customFormat="1" ht="24" customHeight="1" x14ac:dyDescent="0.2">
      <c r="A794" s="201"/>
      <c r="B794" s="202"/>
      <c r="C794" s="286" t="s">
        <v>924</v>
      </c>
      <c r="D794" s="286" t="s">
        <v>137</v>
      </c>
      <c r="E794" s="287" t="s">
        <v>925</v>
      </c>
      <c r="F794" s="288" t="s">
        <v>926</v>
      </c>
      <c r="G794" s="289" t="s">
        <v>628</v>
      </c>
      <c r="H794" s="290">
        <v>3</v>
      </c>
      <c r="I794" s="119"/>
      <c r="J794" s="291">
        <f>ROUND(I794*H794,2)</f>
        <v>0</v>
      </c>
      <c r="K794" s="288" t="s">
        <v>155</v>
      </c>
      <c r="L794" s="202"/>
      <c r="M794" s="292" t="s">
        <v>1</v>
      </c>
      <c r="N794" s="293" t="s">
        <v>40</v>
      </c>
      <c r="O794" s="294"/>
      <c r="P794" s="295">
        <f>O794*H794</f>
        <v>0</v>
      </c>
      <c r="Q794" s="295">
        <v>2.7529999999999999E-2</v>
      </c>
      <c r="R794" s="295">
        <f>Q794*H794</f>
        <v>8.2589999999999997E-2</v>
      </c>
      <c r="S794" s="295">
        <v>0</v>
      </c>
      <c r="T794" s="296">
        <f>S794*H794</f>
        <v>0</v>
      </c>
      <c r="U794" s="201"/>
      <c r="V794" s="201"/>
      <c r="W794" s="201"/>
      <c r="X794" s="201"/>
      <c r="Y794" s="201"/>
      <c r="Z794" s="201"/>
      <c r="AA794" s="201"/>
      <c r="AB794" s="201"/>
      <c r="AC794" s="201"/>
      <c r="AD794" s="201"/>
      <c r="AE794" s="201"/>
      <c r="AR794" s="297" t="s">
        <v>141</v>
      </c>
      <c r="AT794" s="297" t="s">
        <v>137</v>
      </c>
      <c r="AU794" s="297" t="s">
        <v>80</v>
      </c>
      <c r="AY794" s="192" t="s">
        <v>135</v>
      </c>
      <c r="BE794" s="298">
        <f>IF(N794="základní",J794,0)</f>
        <v>0</v>
      </c>
      <c r="BF794" s="298">
        <f>IF(N794="snížená",J794,0)</f>
        <v>0</v>
      </c>
      <c r="BG794" s="298">
        <f>IF(N794="zákl. přenesená",J794,0)</f>
        <v>0</v>
      </c>
      <c r="BH794" s="298">
        <f>IF(N794="sníž. přenesená",J794,0)</f>
        <v>0</v>
      </c>
      <c r="BI794" s="298">
        <f>IF(N794="nulová",J794,0)</f>
        <v>0</v>
      </c>
      <c r="BJ794" s="192" t="s">
        <v>78</v>
      </c>
      <c r="BK794" s="298">
        <f>ROUND(I794*H794,2)</f>
        <v>0</v>
      </c>
      <c r="BL794" s="192" t="s">
        <v>141</v>
      </c>
      <c r="BM794" s="297" t="s">
        <v>927</v>
      </c>
    </row>
    <row r="795" spans="1:65" s="205" customFormat="1" ht="19.5" x14ac:dyDescent="0.2">
      <c r="A795" s="201"/>
      <c r="B795" s="202"/>
      <c r="C795" s="201"/>
      <c r="D795" s="299" t="s">
        <v>143</v>
      </c>
      <c r="E795" s="201"/>
      <c r="F795" s="300" t="s">
        <v>928</v>
      </c>
      <c r="G795" s="201"/>
      <c r="H795" s="201"/>
      <c r="I795" s="49"/>
      <c r="J795" s="201"/>
      <c r="K795" s="201"/>
      <c r="L795" s="202"/>
      <c r="M795" s="301"/>
      <c r="N795" s="302"/>
      <c r="O795" s="294"/>
      <c r="P795" s="294"/>
      <c r="Q795" s="294"/>
      <c r="R795" s="294"/>
      <c r="S795" s="294"/>
      <c r="T795" s="303"/>
      <c r="U795" s="201"/>
      <c r="V795" s="201"/>
      <c r="W795" s="201"/>
      <c r="X795" s="201"/>
      <c r="Y795" s="201"/>
      <c r="Z795" s="201"/>
      <c r="AA795" s="201"/>
      <c r="AB795" s="201"/>
      <c r="AC795" s="201"/>
      <c r="AD795" s="201"/>
      <c r="AE795" s="201"/>
      <c r="AT795" s="192" t="s">
        <v>143</v>
      </c>
      <c r="AU795" s="192" t="s">
        <v>80</v>
      </c>
    </row>
    <row r="796" spans="1:65" s="205" customFormat="1" ht="19.5" x14ac:dyDescent="0.2">
      <c r="A796" s="201"/>
      <c r="B796" s="202"/>
      <c r="C796" s="201"/>
      <c r="D796" s="299" t="s">
        <v>171</v>
      </c>
      <c r="E796" s="201"/>
      <c r="F796" s="322" t="s">
        <v>172</v>
      </c>
      <c r="G796" s="201"/>
      <c r="H796" s="201"/>
      <c r="I796" s="49"/>
      <c r="J796" s="201"/>
      <c r="K796" s="201"/>
      <c r="L796" s="202"/>
      <c r="M796" s="301"/>
      <c r="N796" s="302"/>
      <c r="O796" s="294"/>
      <c r="P796" s="294"/>
      <c r="Q796" s="294"/>
      <c r="R796" s="294"/>
      <c r="S796" s="294"/>
      <c r="T796" s="303"/>
      <c r="U796" s="201"/>
      <c r="V796" s="201"/>
      <c r="W796" s="201"/>
      <c r="X796" s="201"/>
      <c r="Y796" s="201"/>
      <c r="Z796" s="201"/>
      <c r="AA796" s="201"/>
      <c r="AB796" s="201"/>
      <c r="AC796" s="201"/>
      <c r="AD796" s="201"/>
      <c r="AE796" s="201"/>
      <c r="AT796" s="192" t="s">
        <v>171</v>
      </c>
      <c r="AU796" s="192" t="s">
        <v>80</v>
      </c>
    </row>
    <row r="797" spans="1:65" s="323" customFormat="1" x14ac:dyDescent="0.2">
      <c r="B797" s="324"/>
      <c r="D797" s="299" t="s">
        <v>149</v>
      </c>
      <c r="E797" s="325" t="s">
        <v>1</v>
      </c>
      <c r="F797" s="326" t="s">
        <v>631</v>
      </c>
      <c r="H797" s="325" t="s">
        <v>1</v>
      </c>
      <c r="I797" s="134"/>
      <c r="L797" s="324"/>
      <c r="M797" s="327"/>
      <c r="N797" s="328"/>
      <c r="O797" s="328"/>
      <c r="P797" s="328"/>
      <c r="Q797" s="328"/>
      <c r="R797" s="328"/>
      <c r="S797" s="328"/>
      <c r="T797" s="329"/>
      <c r="AT797" s="325" t="s">
        <v>149</v>
      </c>
      <c r="AU797" s="325" t="s">
        <v>80</v>
      </c>
      <c r="AV797" s="323" t="s">
        <v>78</v>
      </c>
      <c r="AW797" s="323" t="s">
        <v>32</v>
      </c>
      <c r="AX797" s="323" t="s">
        <v>72</v>
      </c>
      <c r="AY797" s="325" t="s">
        <v>135</v>
      </c>
    </row>
    <row r="798" spans="1:65" s="330" customFormat="1" x14ac:dyDescent="0.2">
      <c r="B798" s="331"/>
      <c r="D798" s="299" t="s">
        <v>149</v>
      </c>
      <c r="E798" s="332" t="s">
        <v>1</v>
      </c>
      <c r="F798" s="333" t="s">
        <v>80</v>
      </c>
      <c r="H798" s="334">
        <v>2</v>
      </c>
      <c r="I798" s="142"/>
      <c r="L798" s="331"/>
      <c r="M798" s="335"/>
      <c r="N798" s="336"/>
      <c r="O798" s="336"/>
      <c r="P798" s="336"/>
      <c r="Q798" s="336"/>
      <c r="R798" s="336"/>
      <c r="S798" s="336"/>
      <c r="T798" s="337"/>
      <c r="AT798" s="332" t="s">
        <v>149</v>
      </c>
      <c r="AU798" s="332" t="s">
        <v>80</v>
      </c>
      <c r="AV798" s="330" t="s">
        <v>80</v>
      </c>
      <c r="AW798" s="330" t="s">
        <v>32</v>
      </c>
      <c r="AX798" s="330" t="s">
        <v>72</v>
      </c>
      <c r="AY798" s="332" t="s">
        <v>135</v>
      </c>
    </row>
    <row r="799" spans="1:65" s="323" customFormat="1" x14ac:dyDescent="0.2">
      <c r="B799" s="324"/>
      <c r="D799" s="299" t="s">
        <v>149</v>
      </c>
      <c r="E799" s="325" t="s">
        <v>1</v>
      </c>
      <c r="F799" s="326" t="s">
        <v>929</v>
      </c>
      <c r="H799" s="325" t="s">
        <v>1</v>
      </c>
      <c r="I799" s="134"/>
      <c r="L799" s="324"/>
      <c r="M799" s="327"/>
      <c r="N799" s="328"/>
      <c r="O799" s="328"/>
      <c r="P799" s="328"/>
      <c r="Q799" s="328"/>
      <c r="R799" s="328"/>
      <c r="S799" s="328"/>
      <c r="T799" s="329"/>
      <c r="AT799" s="325" t="s">
        <v>149</v>
      </c>
      <c r="AU799" s="325" t="s">
        <v>80</v>
      </c>
      <c r="AV799" s="323" t="s">
        <v>78</v>
      </c>
      <c r="AW799" s="323" t="s">
        <v>32</v>
      </c>
      <c r="AX799" s="323" t="s">
        <v>72</v>
      </c>
      <c r="AY799" s="325" t="s">
        <v>135</v>
      </c>
    </row>
    <row r="800" spans="1:65" s="330" customFormat="1" x14ac:dyDescent="0.2">
      <c r="B800" s="331"/>
      <c r="D800" s="299" t="s">
        <v>149</v>
      </c>
      <c r="E800" s="332" t="s">
        <v>1</v>
      </c>
      <c r="F800" s="333" t="s">
        <v>78</v>
      </c>
      <c r="H800" s="334">
        <v>1</v>
      </c>
      <c r="I800" s="142"/>
      <c r="L800" s="331"/>
      <c r="M800" s="335"/>
      <c r="N800" s="336"/>
      <c r="O800" s="336"/>
      <c r="P800" s="336"/>
      <c r="Q800" s="336"/>
      <c r="R800" s="336"/>
      <c r="S800" s="336"/>
      <c r="T800" s="337"/>
      <c r="AT800" s="332" t="s">
        <v>149</v>
      </c>
      <c r="AU800" s="332" t="s">
        <v>80</v>
      </c>
      <c r="AV800" s="330" t="s">
        <v>80</v>
      </c>
      <c r="AW800" s="330" t="s">
        <v>32</v>
      </c>
      <c r="AX800" s="330" t="s">
        <v>72</v>
      </c>
      <c r="AY800" s="332" t="s">
        <v>135</v>
      </c>
    </row>
    <row r="801" spans="1:65" s="338" customFormat="1" x14ac:dyDescent="0.2">
      <c r="B801" s="339"/>
      <c r="D801" s="299" t="s">
        <v>149</v>
      </c>
      <c r="E801" s="340" t="s">
        <v>1</v>
      </c>
      <c r="F801" s="341" t="s">
        <v>165</v>
      </c>
      <c r="H801" s="342">
        <v>3</v>
      </c>
      <c r="I801" s="150"/>
      <c r="L801" s="339"/>
      <c r="M801" s="343"/>
      <c r="N801" s="344"/>
      <c r="O801" s="344"/>
      <c r="P801" s="344"/>
      <c r="Q801" s="344"/>
      <c r="R801" s="344"/>
      <c r="S801" s="344"/>
      <c r="T801" s="345"/>
      <c r="AT801" s="340" t="s">
        <v>149</v>
      </c>
      <c r="AU801" s="340" t="s">
        <v>80</v>
      </c>
      <c r="AV801" s="338" t="s">
        <v>141</v>
      </c>
      <c r="AW801" s="338" t="s">
        <v>32</v>
      </c>
      <c r="AX801" s="338" t="s">
        <v>78</v>
      </c>
      <c r="AY801" s="340" t="s">
        <v>135</v>
      </c>
    </row>
    <row r="802" spans="1:65" s="205" customFormat="1" ht="48" customHeight="1" x14ac:dyDescent="0.2">
      <c r="A802" s="201"/>
      <c r="B802" s="202"/>
      <c r="C802" s="309" t="s">
        <v>930</v>
      </c>
      <c r="D802" s="309" t="s">
        <v>479</v>
      </c>
      <c r="E802" s="310" t="s">
        <v>931</v>
      </c>
      <c r="F802" s="311" t="s">
        <v>932</v>
      </c>
      <c r="G802" s="312" t="s">
        <v>628</v>
      </c>
      <c r="H802" s="313">
        <v>2</v>
      </c>
      <c r="I802" s="168"/>
      <c r="J802" s="314">
        <f>ROUND(I802*H802,2)</f>
        <v>0</v>
      </c>
      <c r="K802" s="311" t="s">
        <v>155</v>
      </c>
      <c r="L802" s="315"/>
      <c r="M802" s="316" t="s">
        <v>1</v>
      </c>
      <c r="N802" s="317" t="s">
        <v>40</v>
      </c>
      <c r="O802" s="294"/>
      <c r="P802" s="295">
        <f>O802*H802</f>
        <v>0</v>
      </c>
      <c r="Q802" s="295">
        <v>1.87</v>
      </c>
      <c r="R802" s="295">
        <f>Q802*H802</f>
        <v>3.74</v>
      </c>
      <c r="S802" s="295">
        <v>0</v>
      </c>
      <c r="T802" s="296">
        <f>S802*H802</f>
        <v>0</v>
      </c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R802" s="297" t="s">
        <v>209</v>
      </c>
      <c r="AT802" s="297" t="s">
        <v>479</v>
      </c>
      <c r="AU802" s="297" t="s">
        <v>80</v>
      </c>
      <c r="AY802" s="192" t="s">
        <v>135</v>
      </c>
      <c r="BE802" s="298">
        <f>IF(N802="základní",J802,0)</f>
        <v>0</v>
      </c>
      <c r="BF802" s="298">
        <f>IF(N802="snížená",J802,0)</f>
        <v>0</v>
      </c>
      <c r="BG802" s="298">
        <f>IF(N802="zákl. přenesená",J802,0)</f>
        <v>0</v>
      </c>
      <c r="BH802" s="298">
        <f>IF(N802="sníž. přenesená",J802,0)</f>
        <v>0</v>
      </c>
      <c r="BI802" s="298">
        <f>IF(N802="nulová",J802,0)</f>
        <v>0</v>
      </c>
      <c r="BJ802" s="192" t="s">
        <v>78</v>
      </c>
      <c r="BK802" s="298">
        <f>ROUND(I802*H802,2)</f>
        <v>0</v>
      </c>
      <c r="BL802" s="192" t="s">
        <v>141</v>
      </c>
      <c r="BM802" s="297" t="s">
        <v>933</v>
      </c>
    </row>
    <row r="803" spans="1:65" s="205" customFormat="1" ht="29.25" x14ac:dyDescent="0.2">
      <c r="A803" s="201"/>
      <c r="B803" s="202"/>
      <c r="C803" s="201"/>
      <c r="D803" s="299" t="s">
        <v>143</v>
      </c>
      <c r="E803" s="201"/>
      <c r="F803" s="300" t="s">
        <v>934</v>
      </c>
      <c r="G803" s="201"/>
      <c r="H803" s="201"/>
      <c r="I803" s="49"/>
      <c r="J803" s="201"/>
      <c r="K803" s="201"/>
      <c r="L803" s="202"/>
      <c r="M803" s="301"/>
      <c r="N803" s="302"/>
      <c r="O803" s="294"/>
      <c r="P803" s="294"/>
      <c r="Q803" s="294"/>
      <c r="R803" s="294"/>
      <c r="S803" s="294"/>
      <c r="T803" s="303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T803" s="192" t="s">
        <v>143</v>
      </c>
      <c r="AU803" s="192" t="s">
        <v>80</v>
      </c>
    </row>
    <row r="804" spans="1:65" s="205" customFormat="1" ht="48" customHeight="1" x14ac:dyDescent="0.2">
      <c r="A804" s="201"/>
      <c r="B804" s="202"/>
      <c r="C804" s="309" t="s">
        <v>935</v>
      </c>
      <c r="D804" s="309" t="s">
        <v>479</v>
      </c>
      <c r="E804" s="310" t="s">
        <v>936</v>
      </c>
      <c r="F804" s="311" t="s">
        <v>937</v>
      </c>
      <c r="G804" s="312" t="s">
        <v>628</v>
      </c>
      <c r="H804" s="313">
        <v>1</v>
      </c>
      <c r="I804" s="168"/>
      <c r="J804" s="314">
        <f>ROUND(I804*H804,2)</f>
        <v>0</v>
      </c>
      <c r="K804" s="311" t="s">
        <v>1</v>
      </c>
      <c r="L804" s="315"/>
      <c r="M804" s="316" t="s">
        <v>1</v>
      </c>
      <c r="N804" s="317" t="s">
        <v>40</v>
      </c>
      <c r="O804" s="294"/>
      <c r="P804" s="295">
        <f>O804*H804</f>
        <v>0</v>
      </c>
      <c r="Q804" s="295">
        <v>1.87</v>
      </c>
      <c r="R804" s="295">
        <f>Q804*H804</f>
        <v>1.87</v>
      </c>
      <c r="S804" s="295">
        <v>0</v>
      </c>
      <c r="T804" s="296">
        <f>S804*H804</f>
        <v>0</v>
      </c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R804" s="297" t="s">
        <v>209</v>
      </c>
      <c r="AT804" s="297" t="s">
        <v>479</v>
      </c>
      <c r="AU804" s="297" t="s">
        <v>80</v>
      </c>
      <c r="AY804" s="192" t="s">
        <v>135</v>
      </c>
      <c r="BE804" s="298">
        <f>IF(N804="základní",J804,0)</f>
        <v>0</v>
      </c>
      <c r="BF804" s="298">
        <f>IF(N804="snížená",J804,0)</f>
        <v>0</v>
      </c>
      <c r="BG804" s="298">
        <f>IF(N804="zákl. přenesená",J804,0)</f>
        <v>0</v>
      </c>
      <c r="BH804" s="298">
        <f>IF(N804="sníž. přenesená",J804,0)</f>
        <v>0</v>
      </c>
      <c r="BI804" s="298">
        <f>IF(N804="nulová",J804,0)</f>
        <v>0</v>
      </c>
      <c r="BJ804" s="192" t="s">
        <v>78</v>
      </c>
      <c r="BK804" s="298">
        <f>ROUND(I804*H804,2)</f>
        <v>0</v>
      </c>
      <c r="BL804" s="192" t="s">
        <v>141</v>
      </c>
      <c r="BM804" s="297" t="s">
        <v>938</v>
      </c>
    </row>
    <row r="805" spans="1:65" s="205" customFormat="1" ht="39" x14ac:dyDescent="0.2">
      <c r="A805" s="201"/>
      <c r="B805" s="202"/>
      <c r="C805" s="201"/>
      <c r="D805" s="299" t="s">
        <v>143</v>
      </c>
      <c r="E805" s="201"/>
      <c r="F805" s="300" t="s">
        <v>939</v>
      </c>
      <c r="G805" s="201"/>
      <c r="H805" s="201"/>
      <c r="I805" s="49"/>
      <c r="J805" s="201"/>
      <c r="K805" s="201"/>
      <c r="L805" s="202"/>
      <c r="M805" s="301"/>
      <c r="N805" s="302"/>
      <c r="O805" s="294"/>
      <c r="P805" s="294"/>
      <c r="Q805" s="294"/>
      <c r="R805" s="294"/>
      <c r="S805" s="294"/>
      <c r="T805" s="303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T805" s="192" t="s">
        <v>143</v>
      </c>
      <c r="AU805" s="192" t="s">
        <v>80</v>
      </c>
    </row>
    <row r="806" spans="1:65" s="205" customFormat="1" ht="24" customHeight="1" x14ac:dyDescent="0.2">
      <c r="A806" s="201"/>
      <c r="B806" s="202"/>
      <c r="C806" s="309" t="s">
        <v>940</v>
      </c>
      <c r="D806" s="309" t="s">
        <v>479</v>
      </c>
      <c r="E806" s="310" t="s">
        <v>941</v>
      </c>
      <c r="F806" s="311" t="s">
        <v>942</v>
      </c>
      <c r="G806" s="312" t="s">
        <v>628</v>
      </c>
      <c r="H806" s="313">
        <v>8</v>
      </c>
      <c r="I806" s="168"/>
      <c r="J806" s="314">
        <f>ROUND(I806*H806,2)</f>
        <v>0</v>
      </c>
      <c r="K806" s="311" t="s">
        <v>155</v>
      </c>
      <c r="L806" s="315"/>
      <c r="M806" s="316" t="s">
        <v>1</v>
      </c>
      <c r="N806" s="317" t="s">
        <v>40</v>
      </c>
      <c r="O806" s="294"/>
      <c r="P806" s="295">
        <f>O806*H806</f>
        <v>0</v>
      </c>
      <c r="Q806" s="295">
        <v>2E-3</v>
      </c>
      <c r="R806" s="295">
        <f>Q806*H806</f>
        <v>1.6E-2</v>
      </c>
      <c r="S806" s="295">
        <v>0</v>
      </c>
      <c r="T806" s="296">
        <f>S806*H806</f>
        <v>0</v>
      </c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R806" s="297" t="s">
        <v>209</v>
      </c>
      <c r="AT806" s="297" t="s">
        <v>479</v>
      </c>
      <c r="AU806" s="297" t="s">
        <v>80</v>
      </c>
      <c r="AY806" s="192" t="s">
        <v>135</v>
      </c>
      <c r="BE806" s="298">
        <f>IF(N806="základní",J806,0)</f>
        <v>0</v>
      </c>
      <c r="BF806" s="298">
        <f>IF(N806="snížená",J806,0)</f>
        <v>0</v>
      </c>
      <c r="BG806" s="298">
        <f>IF(N806="zákl. přenesená",J806,0)</f>
        <v>0</v>
      </c>
      <c r="BH806" s="298">
        <f>IF(N806="sníž. přenesená",J806,0)</f>
        <v>0</v>
      </c>
      <c r="BI806" s="298">
        <f>IF(N806="nulová",J806,0)</f>
        <v>0</v>
      </c>
      <c r="BJ806" s="192" t="s">
        <v>78</v>
      </c>
      <c r="BK806" s="298">
        <f>ROUND(I806*H806,2)</f>
        <v>0</v>
      </c>
      <c r="BL806" s="192" t="s">
        <v>141</v>
      </c>
      <c r="BM806" s="297" t="s">
        <v>943</v>
      </c>
    </row>
    <row r="807" spans="1:65" s="205" customFormat="1" x14ac:dyDescent="0.2">
      <c r="A807" s="201"/>
      <c r="B807" s="202"/>
      <c r="C807" s="201"/>
      <c r="D807" s="299" t="s">
        <v>143</v>
      </c>
      <c r="E807" s="201"/>
      <c r="F807" s="300" t="s">
        <v>942</v>
      </c>
      <c r="G807" s="201"/>
      <c r="H807" s="201"/>
      <c r="I807" s="49"/>
      <c r="J807" s="201"/>
      <c r="K807" s="201"/>
      <c r="L807" s="202"/>
      <c r="M807" s="301"/>
      <c r="N807" s="302"/>
      <c r="O807" s="294"/>
      <c r="P807" s="294"/>
      <c r="Q807" s="294"/>
      <c r="R807" s="294"/>
      <c r="S807" s="294"/>
      <c r="T807" s="303"/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T807" s="192" t="s">
        <v>143</v>
      </c>
      <c r="AU807" s="192" t="s">
        <v>80</v>
      </c>
    </row>
    <row r="808" spans="1:65" s="330" customFormat="1" x14ac:dyDescent="0.2">
      <c r="B808" s="331"/>
      <c r="D808" s="299" t="s">
        <v>149</v>
      </c>
      <c r="E808" s="332" t="s">
        <v>1</v>
      </c>
      <c r="F808" s="333" t="s">
        <v>944</v>
      </c>
      <c r="H808" s="334">
        <v>8</v>
      </c>
      <c r="I808" s="142"/>
      <c r="L808" s="331"/>
      <c r="M808" s="335"/>
      <c r="N808" s="336"/>
      <c r="O808" s="336"/>
      <c r="P808" s="336"/>
      <c r="Q808" s="336"/>
      <c r="R808" s="336"/>
      <c r="S808" s="336"/>
      <c r="T808" s="337"/>
      <c r="AT808" s="332" t="s">
        <v>149</v>
      </c>
      <c r="AU808" s="332" t="s">
        <v>80</v>
      </c>
      <c r="AV808" s="330" t="s">
        <v>80</v>
      </c>
      <c r="AW808" s="330" t="s">
        <v>32</v>
      </c>
      <c r="AX808" s="330" t="s">
        <v>78</v>
      </c>
      <c r="AY808" s="332" t="s">
        <v>135</v>
      </c>
    </row>
    <row r="809" spans="1:65" s="205" customFormat="1" ht="48" customHeight="1" x14ac:dyDescent="0.2">
      <c r="A809" s="201"/>
      <c r="B809" s="202"/>
      <c r="C809" s="286" t="s">
        <v>945</v>
      </c>
      <c r="D809" s="286" t="s">
        <v>137</v>
      </c>
      <c r="E809" s="287" t="s">
        <v>946</v>
      </c>
      <c r="F809" s="288" t="s">
        <v>947</v>
      </c>
      <c r="G809" s="289" t="s">
        <v>628</v>
      </c>
      <c r="H809" s="290">
        <v>52</v>
      </c>
      <c r="I809" s="119"/>
      <c r="J809" s="291">
        <f>ROUND(I809*H809,2)</f>
        <v>0</v>
      </c>
      <c r="K809" s="288" t="s">
        <v>1</v>
      </c>
      <c r="L809" s="202"/>
      <c r="M809" s="292" t="s">
        <v>1</v>
      </c>
      <c r="N809" s="293" t="s">
        <v>40</v>
      </c>
      <c r="O809" s="294"/>
      <c r="P809" s="295">
        <f>O809*H809</f>
        <v>0</v>
      </c>
      <c r="Q809" s="295">
        <v>5.8029999999999998E-2</v>
      </c>
      <c r="R809" s="295">
        <f>Q809*H809</f>
        <v>3.01756</v>
      </c>
      <c r="S809" s="295">
        <v>0</v>
      </c>
      <c r="T809" s="296">
        <f>S809*H809</f>
        <v>0</v>
      </c>
      <c r="U809" s="201"/>
      <c r="V809" s="201"/>
      <c r="W809" s="201"/>
      <c r="X809" s="201"/>
      <c r="Y809" s="201"/>
      <c r="Z809" s="201"/>
      <c r="AA809" s="201"/>
      <c r="AB809" s="201"/>
      <c r="AC809" s="201"/>
      <c r="AD809" s="201"/>
      <c r="AE809" s="201"/>
      <c r="AR809" s="297" t="s">
        <v>141</v>
      </c>
      <c r="AT809" s="297" t="s">
        <v>137</v>
      </c>
      <c r="AU809" s="297" t="s">
        <v>80</v>
      </c>
      <c r="AY809" s="192" t="s">
        <v>135</v>
      </c>
      <c r="BE809" s="298">
        <f>IF(N809="základní",J809,0)</f>
        <v>0</v>
      </c>
      <c r="BF809" s="298">
        <f>IF(N809="snížená",J809,0)</f>
        <v>0</v>
      </c>
      <c r="BG809" s="298">
        <f>IF(N809="zákl. přenesená",J809,0)</f>
        <v>0</v>
      </c>
      <c r="BH809" s="298">
        <f>IF(N809="sníž. přenesená",J809,0)</f>
        <v>0</v>
      </c>
      <c r="BI809" s="298">
        <f>IF(N809="nulová",J809,0)</f>
        <v>0</v>
      </c>
      <c r="BJ809" s="192" t="s">
        <v>78</v>
      </c>
      <c r="BK809" s="298">
        <f>ROUND(I809*H809,2)</f>
        <v>0</v>
      </c>
      <c r="BL809" s="192" t="s">
        <v>141</v>
      </c>
      <c r="BM809" s="297" t="s">
        <v>948</v>
      </c>
    </row>
    <row r="810" spans="1:65" s="205" customFormat="1" ht="29.25" x14ac:dyDescent="0.2">
      <c r="A810" s="201"/>
      <c r="B810" s="202"/>
      <c r="C810" s="201"/>
      <c r="D810" s="299" t="s">
        <v>143</v>
      </c>
      <c r="E810" s="201"/>
      <c r="F810" s="300" t="s">
        <v>947</v>
      </c>
      <c r="G810" s="201"/>
      <c r="H810" s="201"/>
      <c r="I810" s="49"/>
      <c r="J810" s="201"/>
      <c r="K810" s="201"/>
      <c r="L810" s="202"/>
      <c r="M810" s="301"/>
      <c r="N810" s="302"/>
      <c r="O810" s="294"/>
      <c r="P810" s="294"/>
      <c r="Q810" s="294"/>
      <c r="R810" s="294"/>
      <c r="S810" s="294"/>
      <c r="T810" s="303"/>
      <c r="U810" s="201"/>
      <c r="V810" s="201"/>
      <c r="W810" s="201"/>
      <c r="X810" s="201"/>
      <c r="Y810" s="201"/>
      <c r="Z810" s="201"/>
      <c r="AA810" s="201"/>
      <c r="AB810" s="201"/>
      <c r="AC810" s="201"/>
      <c r="AD810" s="201"/>
      <c r="AE810" s="201"/>
      <c r="AT810" s="192" t="s">
        <v>143</v>
      </c>
      <c r="AU810" s="192" t="s">
        <v>80</v>
      </c>
    </row>
    <row r="811" spans="1:65" s="323" customFormat="1" x14ac:dyDescent="0.2">
      <c r="B811" s="324"/>
      <c r="D811" s="299" t="s">
        <v>149</v>
      </c>
      <c r="E811" s="325" t="s">
        <v>1</v>
      </c>
      <c r="F811" s="326" t="s">
        <v>367</v>
      </c>
      <c r="H811" s="325" t="s">
        <v>1</v>
      </c>
      <c r="I811" s="134"/>
      <c r="L811" s="324"/>
      <c r="M811" s="327"/>
      <c r="N811" s="328"/>
      <c r="O811" s="328"/>
      <c r="P811" s="328"/>
      <c r="Q811" s="328"/>
      <c r="R811" s="328"/>
      <c r="S811" s="328"/>
      <c r="T811" s="329"/>
      <c r="AT811" s="325" t="s">
        <v>149</v>
      </c>
      <c r="AU811" s="325" t="s">
        <v>80</v>
      </c>
      <c r="AV811" s="323" t="s">
        <v>78</v>
      </c>
      <c r="AW811" s="323" t="s">
        <v>32</v>
      </c>
      <c r="AX811" s="323" t="s">
        <v>72</v>
      </c>
      <c r="AY811" s="325" t="s">
        <v>135</v>
      </c>
    </row>
    <row r="812" spans="1:65" s="330" customFormat="1" x14ac:dyDescent="0.2">
      <c r="B812" s="331"/>
      <c r="D812" s="299" t="s">
        <v>149</v>
      </c>
      <c r="E812" s="332" t="s">
        <v>1</v>
      </c>
      <c r="F812" s="333" t="s">
        <v>632</v>
      </c>
      <c r="H812" s="334">
        <v>52</v>
      </c>
      <c r="I812" s="142"/>
      <c r="L812" s="331"/>
      <c r="M812" s="335"/>
      <c r="N812" s="336"/>
      <c r="O812" s="336"/>
      <c r="P812" s="336"/>
      <c r="Q812" s="336"/>
      <c r="R812" s="336"/>
      <c r="S812" s="336"/>
      <c r="T812" s="337"/>
      <c r="AT812" s="332" t="s">
        <v>149</v>
      </c>
      <c r="AU812" s="332" t="s">
        <v>80</v>
      </c>
      <c r="AV812" s="330" t="s">
        <v>80</v>
      </c>
      <c r="AW812" s="330" t="s">
        <v>32</v>
      </c>
      <c r="AX812" s="330" t="s">
        <v>78</v>
      </c>
      <c r="AY812" s="332" t="s">
        <v>135</v>
      </c>
    </row>
    <row r="813" spans="1:65" s="205" customFormat="1" ht="48" customHeight="1" x14ac:dyDescent="0.2">
      <c r="A813" s="201"/>
      <c r="B813" s="202"/>
      <c r="C813" s="286" t="s">
        <v>949</v>
      </c>
      <c r="D813" s="286" t="s">
        <v>137</v>
      </c>
      <c r="E813" s="287" t="s">
        <v>950</v>
      </c>
      <c r="F813" s="288" t="s">
        <v>951</v>
      </c>
      <c r="G813" s="289" t="s">
        <v>628</v>
      </c>
      <c r="H813" s="290">
        <v>21</v>
      </c>
      <c r="I813" s="119"/>
      <c r="J813" s="291">
        <f>ROUND(I813*H813,2)</f>
        <v>0</v>
      </c>
      <c r="K813" s="288" t="s">
        <v>1</v>
      </c>
      <c r="L813" s="202"/>
      <c r="M813" s="292" t="s">
        <v>1</v>
      </c>
      <c r="N813" s="293" t="s">
        <v>40</v>
      </c>
      <c r="O813" s="294"/>
      <c r="P813" s="295">
        <f>O813*H813</f>
        <v>0</v>
      </c>
      <c r="Q813" s="295">
        <v>5.8029999999999998E-2</v>
      </c>
      <c r="R813" s="295">
        <f>Q813*H813</f>
        <v>1.2186299999999999</v>
      </c>
      <c r="S813" s="295">
        <v>0</v>
      </c>
      <c r="T813" s="296">
        <f>S813*H813</f>
        <v>0</v>
      </c>
      <c r="U813" s="201"/>
      <c r="V813" s="201"/>
      <c r="W813" s="201"/>
      <c r="X813" s="201"/>
      <c r="Y813" s="201"/>
      <c r="Z813" s="201"/>
      <c r="AA813" s="201"/>
      <c r="AB813" s="201"/>
      <c r="AC813" s="201"/>
      <c r="AD813" s="201"/>
      <c r="AE813" s="201"/>
      <c r="AR813" s="297" t="s">
        <v>141</v>
      </c>
      <c r="AT813" s="297" t="s">
        <v>137</v>
      </c>
      <c r="AU813" s="297" t="s">
        <v>80</v>
      </c>
      <c r="AY813" s="192" t="s">
        <v>135</v>
      </c>
      <c r="BE813" s="298">
        <f>IF(N813="základní",J813,0)</f>
        <v>0</v>
      </c>
      <c r="BF813" s="298">
        <f>IF(N813="snížená",J813,0)</f>
        <v>0</v>
      </c>
      <c r="BG813" s="298">
        <f>IF(N813="zákl. přenesená",J813,0)</f>
        <v>0</v>
      </c>
      <c r="BH813" s="298">
        <f>IF(N813="sníž. přenesená",J813,0)</f>
        <v>0</v>
      </c>
      <c r="BI813" s="298">
        <f>IF(N813="nulová",J813,0)</f>
        <v>0</v>
      </c>
      <c r="BJ813" s="192" t="s">
        <v>78</v>
      </c>
      <c r="BK813" s="298">
        <f>ROUND(I813*H813,2)</f>
        <v>0</v>
      </c>
      <c r="BL813" s="192" t="s">
        <v>141</v>
      </c>
      <c r="BM813" s="297" t="s">
        <v>952</v>
      </c>
    </row>
    <row r="814" spans="1:65" s="205" customFormat="1" ht="29.25" x14ac:dyDescent="0.2">
      <c r="A814" s="201"/>
      <c r="B814" s="202"/>
      <c r="C814" s="201"/>
      <c r="D814" s="299" t="s">
        <v>143</v>
      </c>
      <c r="E814" s="201"/>
      <c r="F814" s="300" t="s">
        <v>951</v>
      </c>
      <c r="G814" s="201"/>
      <c r="H814" s="201"/>
      <c r="I814" s="49"/>
      <c r="J814" s="201"/>
      <c r="K814" s="201"/>
      <c r="L814" s="202"/>
      <c r="M814" s="301"/>
      <c r="N814" s="302"/>
      <c r="O814" s="294"/>
      <c r="P814" s="294"/>
      <c r="Q814" s="294"/>
      <c r="R814" s="294"/>
      <c r="S814" s="294"/>
      <c r="T814" s="303"/>
      <c r="U814" s="201"/>
      <c r="V814" s="201"/>
      <c r="W814" s="201"/>
      <c r="X814" s="201"/>
      <c r="Y814" s="201"/>
      <c r="Z814" s="201"/>
      <c r="AA814" s="201"/>
      <c r="AB814" s="201"/>
      <c r="AC814" s="201"/>
      <c r="AD814" s="201"/>
      <c r="AE814" s="201"/>
      <c r="AT814" s="192" t="s">
        <v>143</v>
      </c>
      <c r="AU814" s="192" t="s">
        <v>80</v>
      </c>
    </row>
    <row r="815" spans="1:65" s="323" customFormat="1" x14ac:dyDescent="0.2">
      <c r="B815" s="324"/>
      <c r="D815" s="299" t="s">
        <v>149</v>
      </c>
      <c r="E815" s="325" t="s">
        <v>1</v>
      </c>
      <c r="F815" s="326" t="s">
        <v>367</v>
      </c>
      <c r="H815" s="325" t="s">
        <v>1</v>
      </c>
      <c r="I815" s="134"/>
      <c r="L815" s="324"/>
      <c r="M815" s="327"/>
      <c r="N815" s="328"/>
      <c r="O815" s="328"/>
      <c r="P815" s="328"/>
      <c r="Q815" s="328"/>
      <c r="R815" s="328"/>
      <c r="S815" s="328"/>
      <c r="T815" s="329"/>
      <c r="AT815" s="325" t="s">
        <v>149</v>
      </c>
      <c r="AU815" s="325" t="s">
        <v>80</v>
      </c>
      <c r="AV815" s="323" t="s">
        <v>78</v>
      </c>
      <c r="AW815" s="323" t="s">
        <v>32</v>
      </c>
      <c r="AX815" s="323" t="s">
        <v>72</v>
      </c>
      <c r="AY815" s="325" t="s">
        <v>135</v>
      </c>
    </row>
    <row r="816" spans="1:65" s="330" customFormat="1" x14ac:dyDescent="0.2">
      <c r="B816" s="331"/>
      <c r="D816" s="299" t="s">
        <v>149</v>
      </c>
      <c r="E816" s="332" t="s">
        <v>1</v>
      </c>
      <c r="F816" s="333" t="s">
        <v>342</v>
      </c>
      <c r="H816" s="334">
        <v>21</v>
      </c>
      <c r="I816" s="142"/>
      <c r="L816" s="331"/>
      <c r="M816" s="335"/>
      <c r="N816" s="336"/>
      <c r="O816" s="336"/>
      <c r="P816" s="336"/>
      <c r="Q816" s="336"/>
      <c r="R816" s="336"/>
      <c r="S816" s="336"/>
      <c r="T816" s="337"/>
      <c r="AT816" s="332" t="s">
        <v>149</v>
      </c>
      <c r="AU816" s="332" t="s">
        <v>80</v>
      </c>
      <c r="AV816" s="330" t="s">
        <v>80</v>
      </c>
      <c r="AW816" s="330" t="s">
        <v>32</v>
      </c>
      <c r="AX816" s="330" t="s">
        <v>78</v>
      </c>
      <c r="AY816" s="332" t="s">
        <v>135</v>
      </c>
    </row>
    <row r="817" spans="1:65" s="205" customFormat="1" ht="24" customHeight="1" x14ac:dyDescent="0.2">
      <c r="A817" s="201"/>
      <c r="B817" s="202"/>
      <c r="C817" s="286" t="s">
        <v>953</v>
      </c>
      <c r="D817" s="286" t="s">
        <v>137</v>
      </c>
      <c r="E817" s="287" t="s">
        <v>954</v>
      </c>
      <c r="F817" s="288" t="s">
        <v>955</v>
      </c>
      <c r="G817" s="289" t="s">
        <v>628</v>
      </c>
      <c r="H817" s="290">
        <v>7</v>
      </c>
      <c r="I817" s="119"/>
      <c r="J817" s="291">
        <f>ROUND(I817*H817,2)</f>
        <v>0</v>
      </c>
      <c r="K817" s="288" t="s">
        <v>155</v>
      </c>
      <c r="L817" s="202"/>
      <c r="M817" s="292" t="s">
        <v>1</v>
      </c>
      <c r="N817" s="293" t="s">
        <v>40</v>
      </c>
      <c r="O817" s="294"/>
      <c r="P817" s="295">
        <f>O817*H817</f>
        <v>0</v>
      </c>
      <c r="Q817" s="295">
        <v>0.21734000000000001</v>
      </c>
      <c r="R817" s="295">
        <f>Q817*H817</f>
        <v>1.52138</v>
      </c>
      <c r="S817" s="295">
        <v>0</v>
      </c>
      <c r="T817" s="296">
        <f>S817*H817</f>
        <v>0</v>
      </c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R817" s="297" t="s">
        <v>141</v>
      </c>
      <c r="AT817" s="297" t="s">
        <v>137</v>
      </c>
      <c r="AU817" s="297" t="s">
        <v>80</v>
      </c>
      <c r="AY817" s="192" t="s">
        <v>135</v>
      </c>
      <c r="BE817" s="298">
        <f>IF(N817="základní",J817,0)</f>
        <v>0</v>
      </c>
      <c r="BF817" s="298">
        <f>IF(N817="snížená",J817,0)</f>
        <v>0</v>
      </c>
      <c r="BG817" s="298">
        <f>IF(N817="zákl. přenesená",J817,0)</f>
        <v>0</v>
      </c>
      <c r="BH817" s="298">
        <f>IF(N817="sníž. přenesená",J817,0)</f>
        <v>0</v>
      </c>
      <c r="BI817" s="298">
        <f>IF(N817="nulová",J817,0)</f>
        <v>0</v>
      </c>
      <c r="BJ817" s="192" t="s">
        <v>78</v>
      </c>
      <c r="BK817" s="298">
        <f>ROUND(I817*H817,2)</f>
        <v>0</v>
      </c>
      <c r="BL817" s="192" t="s">
        <v>141</v>
      </c>
      <c r="BM817" s="297" t="s">
        <v>956</v>
      </c>
    </row>
    <row r="818" spans="1:65" s="205" customFormat="1" ht="19.5" x14ac:dyDescent="0.2">
      <c r="A818" s="201"/>
      <c r="B818" s="202"/>
      <c r="C818" s="201"/>
      <c r="D818" s="299" t="s">
        <v>143</v>
      </c>
      <c r="E818" s="201"/>
      <c r="F818" s="300" t="s">
        <v>957</v>
      </c>
      <c r="G818" s="201"/>
      <c r="H818" s="201"/>
      <c r="I818" s="49"/>
      <c r="J818" s="201"/>
      <c r="K818" s="201"/>
      <c r="L818" s="202"/>
      <c r="M818" s="301"/>
      <c r="N818" s="302"/>
      <c r="O818" s="294"/>
      <c r="P818" s="294"/>
      <c r="Q818" s="294"/>
      <c r="R818" s="294"/>
      <c r="S818" s="294"/>
      <c r="T818" s="303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T818" s="192" t="s">
        <v>143</v>
      </c>
      <c r="AU818" s="192" t="s">
        <v>80</v>
      </c>
    </row>
    <row r="819" spans="1:65" s="205" customFormat="1" ht="19.5" x14ac:dyDescent="0.2">
      <c r="A819" s="201"/>
      <c r="B819" s="202"/>
      <c r="C819" s="201"/>
      <c r="D819" s="299" t="s">
        <v>171</v>
      </c>
      <c r="E819" s="201"/>
      <c r="F819" s="322" t="s">
        <v>172</v>
      </c>
      <c r="G819" s="201"/>
      <c r="H819" s="201"/>
      <c r="I819" s="49"/>
      <c r="J819" s="201"/>
      <c r="K819" s="201"/>
      <c r="L819" s="202"/>
      <c r="M819" s="301"/>
      <c r="N819" s="302"/>
      <c r="O819" s="294"/>
      <c r="P819" s="294"/>
      <c r="Q819" s="294"/>
      <c r="R819" s="294"/>
      <c r="S819" s="294"/>
      <c r="T819" s="303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T819" s="192" t="s">
        <v>171</v>
      </c>
      <c r="AU819" s="192" t="s">
        <v>80</v>
      </c>
    </row>
    <row r="820" spans="1:65" s="323" customFormat="1" x14ac:dyDescent="0.2">
      <c r="B820" s="324"/>
      <c r="D820" s="299" t="s">
        <v>149</v>
      </c>
      <c r="E820" s="325" t="s">
        <v>1</v>
      </c>
      <c r="F820" s="326" t="s">
        <v>958</v>
      </c>
      <c r="H820" s="325" t="s">
        <v>1</v>
      </c>
      <c r="I820" s="134"/>
      <c r="L820" s="324"/>
      <c r="M820" s="327"/>
      <c r="N820" s="328"/>
      <c r="O820" s="328"/>
      <c r="P820" s="328"/>
      <c r="Q820" s="328"/>
      <c r="R820" s="328"/>
      <c r="S820" s="328"/>
      <c r="T820" s="329"/>
      <c r="AT820" s="325" t="s">
        <v>149</v>
      </c>
      <c r="AU820" s="325" t="s">
        <v>80</v>
      </c>
      <c r="AV820" s="323" t="s">
        <v>78</v>
      </c>
      <c r="AW820" s="323" t="s">
        <v>32</v>
      </c>
      <c r="AX820" s="323" t="s">
        <v>72</v>
      </c>
      <c r="AY820" s="325" t="s">
        <v>135</v>
      </c>
    </row>
    <row r="821" spans="1:65" s="330" customFormat="1" x14ac:dyDescent="0.2">
      <c r="B821" s="331"/>
      <c r="D821" s="299" t="s">
        <v>149</v>
      </c>
      <c r="E821" s="332" t="s">
        <v>1</v>
      </c>
      <c r="F821" s="333" t="s">
        <v>80</v>
      </c>
      <c r="H821" s="334">
        <v>2</v>
      </c>
      <c r="I821" s="142"/>
      <c r="L821" s="331"/>
      <c r="M821" s="335"/>
      <c r="N821" s="336"/>
      <c r="O821" s="336"/>
      <c r="P821" s="336"/>
      <c r="Q821" s="336"/>
      <c r="R821" s="336"/>
      <c r="S821" s="336"/>
      <c r="T821" s="337"/>
      <c r="AT821" s="332" t="s">
        <v>149</v>
      </c>
      <c r="AU821" s="332" t="s">
        <v>80</v>
      </c>
      <c r="AV821" s="330" t="s">
        <v>80</v>
      </c>
      <c r="AW821" s="330" t="s">
        <v>32</v>
      </c>
      <c r="AX821" s="330" t="s">
        <v>72</v>
      </c>
      <c r="AY821" s="332" t="s">
        <v>135</v>
      </c>
    </row>
    <row r="822" spans="1:65" s="323" customFormat="1" x14ac:dyDescent="0.2">
      <c r="B822" s="324"/>
      <c r="D822" s="299" t="s">
        <v>149</v>
      </c>
      <c r="E822" s="325" t="s">
        <v>1</v>
      </c>
      <c r="F822" s="326" t="s">
        <v>292</v>
      </c>
      <c r="H822" s="325" t="s">
        <v>1</v>
      </c>
      <c r="I822" s="134"/>
      <c r="L822" s="324"/>
      <c r="M822" s="327"/>
      <c r="N822" s="328"/>
      <c r="O822" s="328"/>
      <c r="P822" s="328"/>
      <c r="Q822" s="328"/>
      <c r="R822" s="328"/>
      <c r="S822" s="328"/>
      <c r="T822" s="329"/>
      <c r="AT822" s="325" t="s">
        <v>149</v>
      </c>
      <c r="AU822" s="325" t="s">
        <v>80</v>
      </c>
      <c r="AV822" s="323" t="s">
        <v>78</v>
      </c>
      <c r="AW822" s="323" t="s">
        <v>32</v>
      </c>
      <c r="AX822" s="323" t="s">
        <v>72</v>
      </c>
      <c r="AY822" s="325" t="s">
        <v>135</v>
      </c>
    </row>
    <row r="823" spans="1:65" s="330" customFormat="1" x14ac:dyDescent="0.2">
      <c r="B823" s="331"/>
      <c r="D823" s="299" t="s">
        <v>149</v>
      </c>
      <c r="E823" s="332" t="s">
        <v>1</v>
      </c>
      <c r="F823" s="333" t="s">
        <v>141</v>
      </c>
      <c r="H823" s="334">
        <v>4</v>
      </c>
      <c r="I823" s="142"/>
      <c r="L823" s="331"/>
      <c r="M823" s="335"/>
      <c r="N823" s="336"/>
      <c r="O823" s="336"/>
      <c r="P823" s="336"/>
      <c r="Q823" s="336"/>
      <c r="R823" s="336"/>
      <c r="S823" s="336"/>
      <c r="T823" s="337"/>
      <c r="AT823" s="332" t="s">
        <v>149</v>
      </c>
      <c r="AU823" s="332" t="s">
        <v>80</v>
      </c>
      <c r="AV823" s="330" t="s">
        <v>80</v>
      </c>
      <c r="AW823" s="330" t="s">
        <v>32</v>
      </c>
      <c r="AX823" s="330" t="s">
        <v>72</v>
      </c>
      <c r="AY823" s="332" t="s">
        <v>135</v>
      </c>
    </row>
    <row r="824" spans="1:65" s="323" customFormat="1" x14ac:dyDescent="0.2">
      <c r="B824" s="324"/>
      <c r="D824" s="299" t="s">
        <v>149</v>
      </c>
      <c r="E824" s="325" t="s">
        <v>1</v>
      </c>
      <c r="F824" s="326" t="s">
        <v>194</v>
      </c>
      <c r="H824" s="325" t="s">
        <v>1</v>
      </c>
      <c r="I824" s="134"/>
      <c r="L824" s="324"/>
      <c r="M824" s="327"/>
      <c r="N824" s="328"/>
      <c r="O824" s="328"/>
      <c r="P824" s="328"/>
      <c r="Q824" s="328"/>
      <c r="R824" s="328"/>
      <c r="S824" s="328"/>
      <c r="T824" s="329"/>
      <c r="AT824" s="325" t="s">
        <v>149</v>
      </c>
      <c r="AU824" s="325" t="s">
        <v>80</v>
      </c>
      <c r="AV824" s="323" t="s">
        <v>78</v>
      </c>
      <c r="AW824" s="323" t="s">
        <v>32</v>
      </c>
      <c r="AX824" s="323" t="s">
        <v>72</v>
      </c>
      <c r="AY824" s="325" t="s">
        <v>135</v>
      </c>
    </row>
    <row r="825" spans="1:65" s="330" customFormat="1" x14ac:dyDescent="0.2">
      <c r="B825" s="331"/>
      <c r="D825" s="299" t="s">
        <v>149</v>
      </c>
      <c r="E825" s="332" t="s">
        <v>1</v>
      </c>
      <c r="F825" s="333" t="s">
        <v>78</v>
      </c>
      <c r="H825" s="334">
        <v>1</v>
      </c>
      <c r="I825" s="142"/>
      <c r="L825" s="331"/>
      <c r="M825" s="335"/>
      <c r="N825" s="336"/>
      <c r="O825" s="336"/>
      <c r="P825" s="336"/>
      <c r="Q825" s="336"/>
      <c r="R825" s="336"/>
      <c r="S825" s="336"/>
      <c r="T825" s="337"/>
      <c r="AT825" s="332" t="s">
        <v>149</v>
      </c>
      <c r="AU825" s="332" t="s">
        <v>80</v>
      </c>
      <c r="AV825" s="330" t="s">
        <v>80</v>
      </c>
      <c r="AW825" s="330" t="s">
        <v>32</v>
      </c>
      <c r="AX825" s="330" t="s">
        <v>72</v>
      </c>
      <c r="AY825" s="332" t="s">
        <v>135</v>
      </c>
    </row>
    <row r="826" spans="1:65" s="338" customFormat="1" x14ac:dyDescent="0.2">
      <c r="B826" s="339"/>
      <c r="D826" s="299" t="s">
        <v>149</v>
      </c>
      <c r="E826" s="340" t="s">
        <v>1</v>
      </c>
      <c r="F826" s="341" t="s">
        <v>165</v>
      </c>
      <c r="H826" s="342">
        <v>7</v>
      </c>
      <c r="I826" s="150"/>
      <c r="L826" s="339"/>
      <c r="M826" s="343"/>
      <c r="N826" s="344"/>
      <c r="O826" s="344"/>
      <c r="P826" s="344"/>
      <c r="Q826" s="344"/>
      <c r="R826" s="344"/>
      <c r="S826" s="344"/>
      <c r="T826" s="345"/>
      <c r="AT826" s="340" t="s">
        <v>149</v>
      </c>
      <c r="AU826" s="340" t="s">
        <v>80</v>
      </c>
      <c r="AV826" s="338" t="s">
        <v>141</v>
      </c>
      <c r="AW826" s="338" t="s">
        <v>32</v>
      </c>
      <c r="AX826" s="338" t="s">
        <v>78</v>
      </c>
      <c r="AY826" s="340" t="s">
        <v>135</v>
      </c>
    </row>
    <row r="827" spans="1:65" s="205" customFormat="1" ht="24" customHeight="1" x14ac:dyDescent="0.2">
      <c r="A827" s="201"/>
      <c r="B827" s="202"/>
      <c r="C827" s="309" t="s">
        <v>959</v>
      </c>
      <c r="D827" s="309" t="s">
        <v>479</v>
      </c>
      <c r="E827" s="310" t="s">
        <v>960</v>
      </c>
      <c r="F827" s="311" t="s">
        <v>961</v>
      </c>
      <c r="G827" s="312" t="s">
        <v>628</v>
      </c>
      <c r="H827" s="313">
        <v>2</v>
      </c>
      <c r="I827" s="168"/>
      <c r="J827" s="314">
        <f>ROUND(I827*H827,2)</f>
        <v>0</v>
      </c>
      <c r="K827" s="311" t="s">
        <v>1</v>
      </c>
      <c r="L827" s="315"/>
      <c r="M827" s="316" t="s">
        <v>1</v>
      </c>
      <c r="N827" s="317" t="s">
        <v>40</v>
      </c>
      <c r="O827" s="294"/>
      <c r="P827" s="295">
        <f>O827*H827</f>
        <v>0</v>
      </c>
      <c r="Q827" s="295">
        <v>5.6300000000000003E-2</v>
      </c>
      <c r="R827" s="295">
        <f>Q827*H827</f>
        <v>0.11260000000000001</v>
      </c>
      <c r="S827" s="295">
        <v>0</v>
      </c>
      <c r="T827" s="296">
        <f>S827*H827</f>
        <v>0</v>
      </c>
      <c r="U827" s="201"/>
      <c r="V827" s="201"/>
      <c r="W827" s="201"/>
      <c r="X827" s="201"/>
      <c r="Y827" s="201"/>
      <c r="Z827" s="201"/>
      <c r="AA827" s="201"/>
      <c r="AB827" s="201"/>
      <c r="AC827" s="201"/>
      <c r="AD827" s="201"/>
      <c r="AE827" s="201"/>
      <c r="AR827" s="297" t="s">
        <v>209</v>
      </c>
      <c r="AT827" s="297" t="s">
        <v>479</v>
      </c>
      <c r="AU827" s="297" t="s">
        <v>80</v>
      </c>
      <c r="AY827" s="192" t="s">
        <v>135</v>
      </c>
      <c r="BE827" s="298">
        <f>IF(N827="základní",J827,0)</f>
        <v>0</v>
      </c>
      <c r="BF827" s="298">
        <f>IF(N827="snížená",J827,0)</f>
        <v>0</v>
      </c>
      <c r="BG827" s="298">
        <f>IF(N827="zákl. přenesená",J827,0)</f>
        <v>0</v>
      </c>
      <c r="BH827" s="298">
        <f>IF(N827="sníž. přenesená",J827,0)</f>
        <v>0</v>
      </c>
      <c r="BI827" s="298">
        <f>IF(N827="nulová",J827,0)</f>
        <v>0</v>
      </c>
      <c r="BJ827" s="192" t="s">
        <v>78</v>
      </c>
      <c r="BK827" s="298">
        <f>ROUND(I827*H827,2)</f>
        <v>0</v>
      </c>
      <c r="BL827" s="192" t="s">
        <v>141</v>
      </c>
      <c r="BM827" s="297" t="s">
        <v>962</v>
      </c>
    </row>
    <row r="828" spans="1:65" s="205" customFormat="1" ht="19.5" x14ac:dyDescent="0.2">
      <c r="A828" s="201"/>
      <c r="B828" s="202"/>
      <c r="C828" s="201"/>
      <c r="D828" s="299" t="s">
        <v>143</v>
      </c>
      <c r="E828" s="201"/>
      <c r="F828" s="300" t="s">
        <v>961</v>
      </c>
      <c r="G828" s="201"/>
      <c r="H828" s="201"/>
      <c r="I828" s="49"/>
      <c r="J828" s="201"/>
      <c r="K828" s="201"/>
      <c r="L828" s="202"/>
      <c r="M828" s="301"/>
      <c r="N828" s="302"/>
      <c r="O828" s="294"/>
      <c r="P828" s="294"/>
      <c r="Q828" s="294"/>
      <c r="R828" s="294"/>
      <c r="S828" s="294"/>
      <c r="T828" s="303"/>
      <c r="U828" s="201"/>
      <c r="V828" s="201"/>
      <c r="W828" s="201"/>
      <c r="X828" s="201"/>
      <c r="Y828" s="201"/>
      <c r="Z828" s="201"/>
      <c r="AA828" s="201"/>
      <c r="AB828" s="201"/>
      <c r="AC828" s="201"/>
      <c r="AD828" s="201"/>
      <c r="AE828" s="201"/>
      <c r="AT828" s="192" t="s">
        <v>143</v>
      </c>
      <c r="AU828" s="192" t="s">
        <v>80</v>
      </c>
    </row>
    <row r="829" spans="1:65" s="205" customFormat="1" ht="24" customHeight="1" x14ac:dyDescent="0.2">
      <c r="A829" s="201"/>
      <c r="B829" s="202"/>
      <c r="C829" s="309" t="s">
        <v>963</v>
      </c>
      <c r="D829" s="309" t="s">
        <v>479</v>
      </c>
      <c r="E829" s="310" t="s">
        <v>964</v>
      </c>
      <c r="F829" s="311" t="s">
        <v>965</v>
      </c>
      <c r="G829" s="312" t="s">
        <v>628</v>
      </c>
      <c r="H829" s="313">
        <v>4</v>
      </c>
      <c r="I829" s="168"/>
      <c r="J829" s="314">
        <f>ROUND(I829*H829,2)</f>
        <v>0</v>
      </c>
      <c r="K829" s="311" t="s">
        <v>1</v>
      </c>
      <c r="L829" s="315"/>
      <c r="M829" s="316" t="s">
        <v>1</v>
      </c>
      <c r="N829" s="317" t="s">
        <v>40</v>
      </c>
      <c r="O829" s="294"/>
      <c r="P829" s="295">
        <f>O829*H829</f>
        <v>0</v>
      </c>
      <c r="Q829" s="295">
        <v>5.6300000000000003E-2</v>
      </c>
      <c r="R829" s="295">
        <f>Q829*H829</f>
        <v>0.22520000000000001</v>
      </c>
      <c r="S829" s="295">
        <v>0</v>
      </c>
      <c r="T829" s="296">
        <f>S829*H829</f>
        <v>0</v>
      </c>
      <c r="U829" s="201"/>
      <c r="V829" s="201"/>
      <c r="W829" s="201"/>
      <c r="X829" s="201"/>
      <c r="Y829" s="201"/>
      <c r="Z829" s="201"/>
      <c r="AA829" s="201"/>
      <c r="AB829" s="201"/>
      <c r="AC829" s="201"/>
      <c r="AD829" s="201"/>
      <c r="AE829" s="201"/>
      <c r="AR829" s="297" t="s">
        <v>209</v>
      </c>
      <c r="AT829" s="297" t="s">
        <v>479</v>
      </c>
      <c r="AU829" s="297" t="s">
        <v>80</v>
      </c>
      <c r="AY829" s="192" t="s">
        <v>135</v>
      </c>
      <c r="BE829" s="298">
        <f>IF(N829="základní",J829,0)</f>
        <v>0</v>
      </c>
      <c r="BF829" s="298">
        <f>IF(N829="snížená",J829,0)</f>
        <v>0</v>
      </c>
      <c r="BG829" s="298">
        <f>IF(N829="zákl. přenesená",J829,0)</f>
        <v>0</v>
      </c>
      <c r="BH829" s="298">
        <f>IF(N829="sníž. přenesená",J829,0)</f>
        <v>0</v>
      </c>
      <c r="BI829" s="298">
        <f>IF(N829="nulová",J829,0)</f>
        <v>0</v>
      </c>
      <c r="BJ829" s="192" t="s">
        <v>78</v>
      </c>
      <c r="BK829" s="298">
        <f>ROUND(I829*H829,2)</f>
        <v>0</v>
      </c>
      <c r="BL829" s="192" t="s">
        <v>141</v>
      </c>
      <c r="BM829" s="297" t="s">
        <v>966</v>
      </c>
    </row>
    <row r="830" spans="1:65" s="205" customFormat="1" ht="19.5" x14ac:dyDescent="0.2">
      <c r="A830" s="201"/>
      <c r="B830" s="202"/>
      <c r="C830" s="201"/>
      <c r="D830" s="299" t="s">
        <v>143</v>
      </c>
      <c r="E830" s="201"/>
      <c r="F830" s="300" t="s">
        <v>961</v>
      </c>
      <c r="G830" s="201"/>
      <c r="H830" s="201"/>
      <c r="I830" s="49"/>
      <c r="J830" s="201"/>
      <c r="K830" s="201"/>
      <c r="L830" s="202"/>
      <c r="M830" s="301"/>
      <c r="N830" s="302"/>
      <c r="O830" s="294"/>
      <c r="P830" s="294"/>
      <c r="Q830" s="294"/>
      <c r="R830" s="294"/>
      <c r="S830" s="294"/>
      <c r="T830" s="303"/>
      <c r="U830" s="201"/>
      <c r="V830" s="201"/>
      <c r="W830" s="201"/>
      <c r="X830" s="201"/>
      <c r="Y830" s="201"/>
      <c r="Z830" s="201"/>
      <c r="AA830" s="201"/>
      <c r="AB830" s="201"/>
      <c r="AC830" s="201"/>
      <c r="AD830" s="201"/>
      <c r="AE830" s="201"/>
      <c r="AT830" s="192" t="s">
        <v>143</v>
      </c>
      <c r="AU830" s="192" t="s">
        <v>80</v>
      </c>
    </row>
    <row r="831" spans="1:65" s="205" customFormat="1" ht="24" customHeight="1" x14ac:dyDescent="0.2">
      <c r="A831" s="201"/>
      <c r="B831" s="202"/>
      <c r="C831" s="309" t="s">
        <v>967</v>
      </c>
      <c r="D831" s="309" t="s">
        <v>479</v>
      </c>
      <c r="E831" s="310" t="s">
        <v>968</v>
      </c>
      <c r="F831" s="311" t="s">
        <v>969</v>
      </c>
      <c r="G831" s="312" t="s">
        <v>628</v>
      </c>
      <c r="H831" s="313">
        <v>1</v>
      </c>
      <c r="I831" s="168"/>
      <c r="J831" s="314">
        <f>ROUND(I831*H831,2)</f>
        <v>0</v>
      </c>
      <c r="K831" s="311" t="s">
        <v>1</v>
      </c>
      <c r="L831" s="315"/>
      <c r="M831" s="316" t="s">
        <v>1</v>
      </c>
      <c r="N831" s="317" t="s">
        <v>40</v>
      </c>
      <c r="O831" s="294"/>
      <c r="P831" s="295">
        <f>O831*H831</f>
        <v>0</v>
      </c>
      <c r="Q831" s="295">
        <v>5.6300000000000003E-2</v>
      </c>
      <c r="R831" s="295">
        <f>Q831*H831</f>
        <v>5.6300000000000003E-2</v>
      </c>
      <c r="S831" s="295">
        <v>0</v>
      </c>
      <c r="T831" s="296">
        <f>S831*H831</f>
        <v>0</v>
      </c>
      <c r="U831" s="201"/>
      <c r="V831" s="201"/>
      <c r="W831" s="201"/>
      <c r="X831" s="201"/>
      <c r="Y831" s="201"/>
      <c r="Z831" s="201"/>
      <c r="AA831" s="201"/>
      <c r="AB831" s="201"/>
      <c r="AC831" s="201"/>
      <c r="AD831" s="201"/>
      <c r="AE831" s="201"/>
      <c r="AR831" s="297" t="s">
        <v>209</v>
      </c>
      <c r="AT831" s="297" t="s">
        <v>479</v>
      </c>
      <c r="AU831" s="297" t="s">
        <v>80</v>
      </c>
      <c r="AY831" s="192" t="s">
        <v>135</v>
      </c>
      <c r="BE831" s="298">
        <f>IF(N831="základní",J831,0)</f>
        <v>0</v>
      </c>
      <c r="BF831" s="298">
        <f>IF(N831="snížená",J831,0)</f>
        <v>0</v>
      </c>
      <c r="BG831" s="298">
        <f>IF(N831="zákl. přenesená",J831,0)</f>
        <v>0</v>
      </c>
      <c r="BH831" s="298">
        <f>IF(N831="sníž. přenesená",J831,0)</f>
        <v>0</v>
      </c>
      <c r="BI831" s="298">
        <f>IF(N831="nulová",J831,0)</f>
        <v>0</v>
      </c>
      <c r="BJ831" s="192" t="s">
        <v>78</v>
      </c>
      <c r="BK831" s="298">
        <f>ROUND(I831*H831,2)</f>
        <v>0</v>
      </c>
      <c r="BL831" s="192" t="s">
        <v>141</v>
      </c>
      <c r="BM831" s="297" t="s">
        <v>970</v>
      </c>
    </row>
    <row r="832" spans="1:65" s="205" customFormat="1" ht="19.5" x14ac:dyDescent="0.2">
      <c r="A832" s="201"/>
      <c r="B832" s="202"/>
      <c r="C832" s="201"/>
      <c r="D832" s="299" t="s">
        <v>143</v>
      </c>
      <c r="E832" s="201"/>
      <c r="F832" s="300" t="s">
        <v>969</v>
      </c>
      <c r="G832" s="201"/>
      <c r="H832" s="201"/>
      <c r="I832" s="49"/>
      <c r="J832" s="201"/>
      <c r="K832" s="201"/>
      <c r="L832" s="202"/>
      <c r="M832" s="301"/>
      <c r="N832" s="302"/>
      <c r="O832" s="294"/>
      <c r="P832" s="294"/>
      <c r="Q832" s="294"/>
      <c r="R832" s="294"/>
      <c r="S832" s="294"/>
      <c r="T832" s="303"/>
      <c r="U832" s="201"/>
      <c r="V832" s="201"/>
      <c r="W832" s="201"/>
      <c r="X832" s="201"/>
      <c r="Y832" s="201"/>
      <c r="Z832" s="201"/>
      <c r="AA832" s="201"/>
      <c r="AB832" s="201"/>
      <c r="AC832" s="201"/>
      <c r="AD832" s="201"/>
      <c r="AE832" s="201"/>
      <c r="AT832" s="192" t="s">
        <v>143</v>
      </c>
      <c r="AU832" s="192" t="s">
        <v>80</v>
      </c>
    </row>
    <row r="833" spans="1:65" s="205" customFormat="1" ht="24" customHeight="1" x14ac:dyDescent="0.2">
      <c r="A833" s="201"/>
      <c r="B833" s="202"/>
      <c r="C833" s="286" t="s">
        <v>971</v>
      </c>
      <c r="D833" s="286" t="s">
        <v>137</v>
      </c>
      <c r="E833" s="287" t="s">
        <v>972</v>
      </c>
      <c r="F833" s="288" t="s">
        <v>973</v>
      </c>
      <c r="G833" s="289" t="s">
        <v>628</v>
      </c>
      <c r="H833" s="290">
        <v>30</v>
      </c>
      <c r="I833" s="119"/>
      <c r="J833" s="291">
        <f>ROUND(I833*H833,2)</f>
        <v>0</v>
      </c>
      <c r="K833" s="288" t="s">
        <v>155</v>
      </c>
      <c r="L833" s="202"/>
      <c r="M833" s="292" t="s">
        <v>1</v>
      </c>
      <c r="N833" s="293" t="s">
        <v>40</v>
      </c>
      <c r="O833" s="294"/>
      <c r="P833" s="295">
        <f>O833*H833</f>
        <v>0</v>
      </c>
      <c r="Q833" s="295">
        <v>1.298E-2</v>
      </c>
      <c r="R833" s="295">
        <f>Q833*H833</f>
        <v>0.38940000000000002</v>
      </c>
      <c r="S833" s="295">
        <v>0</v>
      </c>
      <c r="T833" s="296">
        <f>S833*H833</f>
        <v>0</v>
      </c>
      <c r="U833" s="201"/>
      <c r="V833" s="201"/>
      <c r="W833" s="201"/>
      <c r="X833" s="201"/>
      <c r="Y833" s="201"/>
      <c r="Z833" s="201"/>
      <c r="AA833" s="201"/>
      <c r="AB833" s="201"/>
      <c r="AC833" s="201"/>
      <c r="AD833" s="201"/>
      <c r="AE833" s="201"/>
      <c r="AR833" s="297" t="s">
        <v>141</v>
      </c>
      <c r="AT833" s="297" t="s">
        <v>137</v>
      </c>
      <c r="AU833" s="297" t="s">
        <v>80</v>
      </c>
      <c r="AY833" s="192" t="s">
        <v>135</v>
      </c>
      <c r="BE833" s="298">
        <f>IF(N833="základní",J833,0)</f>
        <v>0</v>
      </c>
      <c r="BF833" s="298">
        <f>IF(N833="snížená",J833,0)</f>
        <v>0</v>
      </c>
      <c r="BG833" s="298">
        <f>IF(N833="zákl. přenesená",J833,0)</f>
        <v>0</v>
      </c>
      <c r="BH833" s="298">
        <f>IF(N833="sníž. přenesená",J833,0)</f>
        <v>0</v>
      </c>
      <c r="BI833" s="298">
        <f>IF(N833="nulová",J833,0)</f>
        <v>0</v>
      </c>
      <c r="BJ833" s="192" t="s">
        <v>78</v>
      </c>
      <c r="BK833" s="298">
        <f>ROUND(I833*H833,2)</f>
        <v>0</v>
      </c>
      <c r="BL833" s="192" t="s">
        <v>141</v>
      </c>
      <c r="BM833" s="297" t="s">
        <v>974</v>
      </c>
    </row>
    <row r="834" spans="1:65" s="205" customFormat="1" ht="19.5" x14ac:dyDescent="0.2">
      <c r="A834" s="201"/>
      <c r="B834" s="202"/>
      <c r="C834" s="201"/>
      <c r="D834" s="299" t="s">
        <v>143</v>
      </c>
      <c r="E834" s="201"/>
      <c r="F834" s="300" t="s">
        <v>975</v>
      </c>
      <c r="G834" s="201"/>
      <c r="H834" s="201"/>
      <c r="I834" s="49"/>
      <c r="J834" s="201"/>
      <c r="K834" s="201"/>
      <c r="L834" s="202"/>
      <c r="M834" s="301"/>
      <c r="N834" s="302"/>
      <c r="O834" s="294"/>
      <c r="P834" s="294"/>
      <c r="Q834" s="294"/>
      <c r="R834" s="294"/>
      <c r="S834" s="294"/>
      <c r="T834" s="303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T834" s="192" t="s">
        <v>143</v>
      </c>
      <c r="AU834" s="192" t="s">
        <v>80</v>
      </c>
    </row>
    <row r="835" spans="1:65" s="205" customFormat="1" ht="19.5" x14ac:dyDescent="0.2">
      <c r="A835" s="201"/>
      <c r="B835" s="202"/>
      <c r="C835" s="201"/>
      <c r="D835" s="299" t="s">
        <v>171</v>
      </c>
      <c r="E835" s="201"/>
      <c r="F835" s="322" t="s">
        <v>172</v>
      </c>
      <c r="G835" s="201"/>
      <c r="H835" s="201"/>
      <c r="I835" s="49"/>
      <c r="J835" s="201"/>
      <c r="K835" s="201"/>
      <c r="L835" s="202"/>
      <c r="M835" s="301"/>
      <c r="N835" s="302"/>
      <c r="O835" s="294"/>
      <c r="P835" s="294"/>
      <c r="Q835" s="294"/>
      <c r="R835" s="294"/>
      <c r="S835" s="294"/>
      <c r="T835" s="303"/>
      <c r="U835" s="201"/>
      <c r="V835" s="201"/>
      <c r="W835" s="201"/>
      <c r="X835" s="201"/>
      <c r="Y835" s="201"/>
      <c r="Z835" s="201"/>
      <c r="AA835" s="201"/>
      <c r="AB835" s="201"/>
      <c r="AC835" s="201"/>
      <c r="AD835" s="201"/>
      <c r="AE835" s="201"/>
      <c r="AT835" s="192" t="s">
        <v>171</v>
      </c>
      <c r="AU835" s="192" t="s">
        <v>80</v>
      </c>
    </row>
    <row r="836" spans="1:65" s="323" customFormat="1" x14ac:dyDescent="0.2">
      <c r="B836" s="324"/>
      <c r="D836" s="299" t="s">
        <v>149</v>
      </c>
      <c r="E836" s="325" t="s">
        <v>1</v>
      </c>
      <c r="F836" s="326" t="s">
        <v>292</v>
      </c>
      <c r="H836" s="325" t="s">
        <v>1</v>
      </c>
      <c r="I836" s="134"/>
      <c r="L836" s="324"/>
      <c r="M836" s="327"/>
      <c r="N836" s="328"/>
      <c r="O836" s="328"/>
      <c r="P836" s="328"/>
      <c r="Q836" s="328"/>
      <c r="R836" s="328"/>
      <c r="S836" s="328"/>
      <c r="T836" s="329"/>
      <c r="AT836" s="325" t="s">
        <v>149</v>
      </c>
      <c r="AU836" s="325" t="s">
        <v>80</v>
      </c>
      <c r="AV836" s="323" t="s">
        <v>78</v>
      </c>
      <c r="AW836" s="323" t="s">
        <v>32</v>
      </c>
      <c r="AX836" s="323" t="s">
        <v>72</v>
      </c>
      <c r="AY836" s="325" t="s">
        <v>135</v>
      </c>
    </row>
    <row r="837" spans="1:65" s="330" customFormat="1" x14ac:dyDescent="0.2">
      <c r="B837" s="331"/>
      <c r="D837" s="299" t="s">
        <v>149</v>
      </c>
      <c r="E837" s="332" t="s">
        <v>1</v>
      </c>
      <c r="F837" s="333" t="s">
        <v>976</v>
      </c>
      <c r="H837" s="334">
        <v>30</v>
      </c>
      <c r="I837" s="142"/>
      <c r="L837" s="331"/>
      <c r="M837" s="335"/>
      <c r="N837" s="336"/>
      <c r="O837" s="336"/>
      <c r="P837" s="336"/>
      <c r="Q837" s="336"/>
      <c r="R837" s="336"/>
      <c r="S837" s="336"/>
      <c r="T837" s="337"/>
      <c r="AT837" s="332" t="s">
        <v>149</v>
      </c>
      <c r="AU837" s="332" t="s">
        <v>80</v>
      </c>
      <c r="AV837" s="330" t="s">
        <v>80</v>
      </c>
      <c r="AW837" s="330" t="s">
        <v>32</v>
      </c>
      <c r="AX837" s="330" t="s">
        <v>78</v>
      </c>
      <c r="AY837" s="332" t="s">
        <v>135</v>
      </c>
    </row>
    <row r="838" spans="1:65" s="205" customFormat="1" ht="16.5" customHeight="1" x14ac:dyDescent="0.2">
      <c r="A838" s="201"/>
      <c r="B838" s="202"/>
      <c r="C838" s="286" t="s">
        <v>977</v>
      </c>
      <c r="D838" s="286" t="s">
        <v>137</v>
      </c>
      <c r="E838" s="287" t="s">
        <v>978</v>
      </c>
      <c r="F838" s="288" t="s">
        <v>979</v>
      </c>
      <c r="G838" s="289" t="s">
        <v>234</v>
      </c>
      <c r="H838" s="290">
        <v>998</v>
      </c>
      <c r="I838" s="119"/>
      <c r="J838" s="291">
        <f>ROUND(I838*H838,2)</f>
        <v>0</v>
      </c>
      <c r="K838" s="288" t="s">
        <v>155</v>
      </c>
      <c r="L838" s="202"/>
      <c r="M838" s="292" t="s">
        <v>1</v>
      </c>
      <c r="N838" s="293" t="s">
        <v>40</v>
      </c>
      <c r="O838" s="294"/>
      <c r="P838" s="295">
        <f>O838*H838</f>
        <v>0</v>
      </c>
      <c r="Q838" s="295">
        <v>1.9000000000000001E-4</v>
      </c>
      <c r="R838" s="295">
        <f>Q838*H838</f>
        <v>0.18962000000000001</v>
      </c>
      <c r="S838" s="295">
        <v>0</v>
      </c>
      <c r="T838" s="296">
        <f>S838*H838</f>
        <v>0</v>
      </c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R838" s="297" t="s">
        <v>141</v>
      </c>
      <c r="AT838" s="297" t="s">
        <v>137</v>
      </c>
      <c r="AU838" s="297" t="s">
        <v>80</v>
      </c>
      <c r="AY838" s="192" t="s">
        <v>135</v>
      </c>
      <c r="BE838" s="298">
        <f>IF(N838="základní",J838,0)</f>
        <v>0</v>
      </c>
      <c r="BF838" s="298">
        <f>IF(N838="snížená",J838,0)</f>
        <v>0</v>
      </c>
      <c r="BG838" s="298">
        <f>IF(N838="zákl. přenesená",J838,0)</f>
        <v>0</v>
      </c>
      <c r="BH838" s="298">
        <f>IF(N838="sníž. přenesená",J838,0)</f>
        <v>0</v>
      </c>
      <c r="BI838" s="298">
        <f>IF(N838="nulová",J838,0)</f>
        <v>0</v>
      </c>
      <c r="BJ838" s="192" t="s">
        <v>78</v>
      </c>
      <c r="BK838" s="298">
        <f>ROUND(I838*H838,2)</f>
        <v>0</v>
      </c>
      <c r="BL838" s="192" t="s">
        <v>141</v>
      </c>
      <c r="BM838" s="297" t="s">
        <v>980</v>
      </c>
    </row>
    <row r="839" spans="1:65" s="205" customFormat="1" x14ac:dyDescent="0.2">
      <c r="A839" s="201"/>
      <c r="B839" s="202"/>
      <c r="C839" s="201"/>
      <c r="D839" s="299" t="s">
        <v>143</v>
      </c>
      <c r="E839" s="201"/>
      <c r="F839" s="300" t="s">
        <v>981</v>
      </c>
      <c r="G839" s="201"/>
      <c r="H839" s="201"/>
      <c r="I839" s="49"/>
      <c r="J839" s="201"/>
      <c r="K839" s="201"/>
      <c r="L839" s="202"/>
      <c r="M839" s="301"/>
      <c r="N839" s="302"/>
      <c r="O839" s="294"/>
      <c r="P839" s="294"/>
      <c r="Q839" s="294"/>
      <c r="R839" s="294"/>
      <c r="S839" s="294"/>
      <c r="T839" s="303"/>
      <c r="U839" s="201"/>
      <c r="V839" s="201"/>
      <c r="W839" s="201"/>
      <c r="X839" s="201"/>
      <c r="Y839" s="201"/>
      <c r="Z839" s="201"/>
      <c r="AA839" s="201"/>
      <c r="AB839" s="201"/>
      <c r="AC839" s="201"/>
      <c r="AD839" s="201"/>
      <c r="AE839" s="201"/>
      <c r="AT839" s="192" t="s">
        <v>143</v>
      </c>
      <c r="AU839" s="192" t="s">
        <v>80</v>
      </c>
    </row>
    <row r="840" spans="1:65" s="205" customFormat="1" ht="19.5" x14ac:dyDescent="0.2">
      <c r="A840" s="201"/>
      <c r="B840" s="202"/>
      <c r="C840" s="201"/>
      <c r="D840" s="299" t="s">
        <v>171</v>
      </c>
      <c r="E840" s="201"/>
      <c r="F840" s="322" t="s">
        <v>172</v>
      </c>
      <c r="G840" s="201"/>
      <c r="H840" s="201"/>
      <c r="I840" s="49"/>
      <c r="J840" s="201"/>
      <c r="K840" s="201"/>
      <c r="L840" s="202"/>
      <c r="M840" s="301"/>
      <c r="N840" s="302"/>
      <c r="O840" s="294"/>
      <c r="P840" s="294"/>
      <c r="Q840" s="294"/>
      <c r="R840" s="294"/>
      <c r="S840" s="294"/>
      <c r="T840" s="303"/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T840" s="192" t="s">
        <v>171</v>
      </c>
      <c r="AU840" s="192" t="s">
        <v>80</v>
      </c>
    </row>
    <row r="841" spans="1:65" s="330" customFormat="1" x14ac:dyDescent="0.2">
      <c r="B841" s="331"/>
      <c r="D841" s="299" t="s">
        <v>149</v>
      </c>
      <c r="E841" s="332" t="s">
        <v>1</v>
      </c>
      <c r="F841" s="333" t="s">
        <v>982</v>
      </c>
      <c r="H841" s="334">
        <v>998</v>
      </c>
      <c r="I841" s="142"/>
      <c r="L841" s="331"/>
      <c r="M841" s="335"/>
      <c r="N841" s="336"/>
      <c r="O841" s="336"/>
      <c r="P841" s="336"/>
      <c r="Q841" s="336"/>
      <c r="R841" s="336"/>
      <c r="S841" s="336"/>
      <c r="T841" s="337"/>
      <c r="AT841" s="332" t="s">
        <v>149</v>
      </c>
      <c r="AU841" s="332" t="s">
        <v>80</v>
      </c>
      <c r="AV841" s="330" t="s">
        <v>80</v>
      </c>
      <c r="AW841" s="330" t="s">
        <v>32</v>
      </c>
      <c r="AX841" s="330" t="s">
        <v>78</v>
      </c>
      <c r="AY841" s="332" t="s">
        <v>135</v>
      </c>
    </row>
    <row r="842" spans="1:65" s="205" customFormat="1" ht="16.5" customHeight="1" x14ac:dyDescent="0.2">
      <c r="A842" s="201"/>
      <c r="B842" s="202"/>
      <c r="C842" s="286" t="s">
        <v>983</v>
      </c>
      <c r="D842" s="286" t="s">
        <v>137</v>
      </c>
      <c r="E842" s="287" t="s">
        <v>984</v>
      </c>
      <c r="F842" s="288" t="s">
        <v>985</v>
      </c>
      <c r="G842" s="289" t="s">
        <v>234</v>
      </c>
      <c r="H842" s="290">
        <v>499</v>
      </c>
      <c r="I842" s="119"/>
      <c r="J842" s="291">
        <f>ROUND(I842*H842,2)</f>
        <v>0</v>
      </c>
      <c r="K842" s="288" t="s">
        <v>155</v>
      </c>
      <c r="L842" s="202"/>
      <c r="M842" s="292" t="s">
        <v>1</v>
      </c>
      <c r="N842" s="293" t="s">
        <v>40</v>
      </c>
      <c r="O842" s="294"/>
      <c r="P842" s="295">
        <f>O842*H842</f>
        <v>0</v>
      </c>
      <c r="Q842" s="295">
        <v>1.2999999999999999E-4</v>
      </c>
      <c r="R842" s="295">
        <f>Q842*H842</f>
        <v>6.4869999999999997E-2</v>
      </c>
      <c r="S842" s="295">
        <v>0</v>
      </c>
      <c r="T842" s="296">
        <f>S842*H842</f>
        <v>0</v>
      </c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R842" s="297" t="s">
        <v>141</v>
      </c>
      <c r="AT842" s="297" t="s">
        <v>137</v>
      </c>
      <c r="AU842" s="297" t="s">
        <v>80</v>
      </c>
      <c r="AY842" s="192" t="s">
        <v>135</v>
      </c>
      <c r="BE842" s="298">
        <f>IF(N842="základní",J842,0)</f>
        <v>0</v>
      </c>
      <c r="BF842" s="298">
        <f>IF(N842="snížená",J842,0)</f>
        <v>0</v>
      </c>
      <c r="BG842" s="298">
        <f>IF(N842="zákl. přenesená",J842,0)</f>
        <v>0</v>
      </c>
      <c r="BH842" s="298">
        <f>IF(N842="sníž. přenesená",J842,0)</f>
        <v>0</v>
      </c>
      <c r="BI842" s="298">
        <f>IF(N842="nulová",J842,0)</f>
        <v>0</v>
      </c>
      <c r="BJ842" s="192" t="s">
        <v>78</v>
      </c>
      <c r="BK842" s="298">
        <f>ROUND(I842*H842,2)</f>
        <v>0</v>
      </c>
      <c r="BL842" s="192" t="s">
        <v>141</v>
      </c>
      <c r="BM842" s="297" t="s">
        <v>986</v>
      </c>
    </row>
    <row r="843" spans="1:65" s="205" customFormat="1" x14ac:dyDescent="0.2">
      <c r="A843" s="201"/>
      <c r="B843" s="202"/>
      <c r="C843" s="201"/>
      <c r="D843" s="299" t="s">
        <v>143</v>
      </c>
      <c r="E843" s="201"/>
      <c r="F843" s="300" t="s">
        <v>987</v>
      </c>
      <c r="G843" s="201"/>
      <c r="H843" s="201"/>
      <c r="I843" s="49"/>
      <c r="J843" s="201"/>
      <c r="K843" s="201"/>
      <c r="L843" s="202"/>
      <c r="M843" s="301"/>
      <c r="N843" s="302"/>
      <c r="O843" s="294"/>
      <c r="P843" s="294"/>
      <c r="Q843" s="294"/>
      <c r="R843" s="294"/>
      <c r="S843" s="294"/>
      <c r="T843" s="303"/>
      <c r="U843" s="201"/>
      <c r="V843" s="201"/>
      <c r="W843" s="201"/>
      <c r="X843" s="201"/>
      <c r="Y843" s="201"/>
      <c r="Z843" s="201"/>
      <c r="AA843" s="201"/>
      <c r="AB843" s="201"/>
      <c r="AC843" s="201"/>
      <c r="AD843" s="201"/>
      <c r="AE843" s="201"/>
      <c r="AT843" s="192" t="s">
        <v>143</v>
      </c>
      <c r="AU843" s="192" t="s">
        <v>80</v>
      </c>
    </row>
    <row r="844" spans="1:65" s="205" customFormat="1" ht="19.5" x14ac:dyDescent="0.2">
      <c r="A844" s="201"/>
      <c r="B844" s="202"/>
      <c r="C844" s="201"/>
      <c r="D844" s="299" t="s">
        <v>171</v>
      </c>
      <c r="E844" s="201"/>
      <c r="F844" s="322" t="s">
        <v>172</v>
      </c>
      <c r="G844" s="201"/>
      <c r="H844" s="201"/>
      <c r="I844" s="49"/>
      <c r="J844" s="201"/>
      <c r="K844" s="201"/>
      <c r="L844" s="202"/>
      <c r="M844" s="301"/>
      <c r="N844" s="302"/>
      <c r="O844" s="294"/>
      <c r="P844" s="294"/>
      <c r="Q844" s="294"/>
      <c r="R844" s="294"/>
      <c r="S844" s="294"/>
      <c r="T844" s="303"/>
      <c r="U844" s="201"/>
      <c r="V844" s="201"/>
      <c r="W844" s="201"/>
      <c r="X844" s="201"/>
      <c r="Y844" s="201"/>
      <c r="Z844" s="201"/>
      <c r="AA844" s="201"/>
      <c r="AB844" s="201"/>
      <c r="AC844" s="201"/>
      <c r="AD844" s="201"/>
      <c r="AE844" s="201"/>
      <c r="AT844" s="192" t="s">
        <v>171</v>
      </c>
      <c r="AU844" s="192" t="s">
        <v>80</v>
      </c>
    </row>
    <row r="845" spans="1:65" s="330" customFormat="1" x14ac:dyDescent="0.2">
      <c r="B845" s="331"/>
      <c r="D845" s="299" t="s">
        <v>149</v>
      </c>
      <c r="E845" s="332" t="s">
        <v>1</v>
      </c>
      <c r="F845" s="333" t="s">
        <v>988</v>
      </c>
      <c r="H845" s="334">
        <v>499</v>
      </c>
      <c r="I845" s="142"/>
      <c r="L845" s="331"/>
      <c r="M845" s="335"/>
      <c r="N845" s="336"/>
      <c r="O845" s="336"/>
      <c r="P845" s="336"/>
      <c r="Q845" s="336"/>
      <c r="R845" s="336"/>
      <c r="S845" s="336"/>
      <c r="T845" s="337"/>
      <c r="AT845" s="332" t="s">
        <v>149</v>
      </c>
      <c r="AU845" s="332" t="s">
        <v>80</v>
      </c>
      <c r="AV845" s="330" t="s">
        <v>80</v>
      </c>
      <c r="AW845" s="330" t="s">
        <v>32</v>
      </c>
      <c r="AX845" s="330" t="s">
        <v>78</v>
      </c>
      <c r="AY845" s="332" t="s">
        <v>135</v>
      </c>
    </row>
    <row r="846" spans="1:65" s="205" customFormat="1" ht="16.5" customHeight="1" x14ac:dyDescent="0.2">
      <c r="A846" s="201"/>
      <c r="B846" s="202"/>
      <c r="C846" s="286" t="s">
        <v>989</v>
      </c>
      <c r="D846" s="286" t="s">
        <v>137</v>
      </c>
      <c r="E846" s="287" t="s">
        <v>990</v>
      </c>
      <c r="F846" s="288" t="s">
        <v>991</v>
      </c>
      <c r="G846" s="289" t="s">
        <v>275</v>
      </c>
      <c r="H846" s="290">
        <v>0.2</v>
      </c>
      <c r="I846" s="119"/>
      <c r="J846" s="291">
        <f>ROUND(I846*H846,2)</f>
        <v>0</v>
      </c>
      <c r="K846" s="288" t="s">
        <v>1</v>
      </c>
      <c r="L846" s="202"/>
      <c r="M846" s="292" t="s">
        <v>1</v>
      </c>
      <c r="N846" s="293" t="s">
        <v>40</v>
      </c>
      <c r="O846" s="294"/>
      <c r="P846" s="295">
        <f>O846*H846</f>
        <v>0</v>
      </c>
      <c r="Q846" s="295">
        <v>0</v>
      </c>
      <c r="R846" s="295">
        <f>Q846*H846</f>
        <v>0</v>
      </c>
      <c r="S846" s="295">
        <v>0</v>
      </c>
      <c r="T846" s="296">
        <f>S846*H846</f>
        <v>0</v>
      </c>
      <c r="U846" s="201"/>
      <c r="V846" s="201"/>
      <c r="W846" s="201"/>
      <c r="X846" s="201"/>
      <c r="Y846" s="201"/>
      <c r="Z846" s="201"/>
      <c r="AA846" s="201"/>
      <c r="AB846" s="201"/>
      <c r="AC846" s="201"/>
      <c r="AD846" s="201"/>
      <c r="AE846" s="201"/>
      <c r="AR846" s="297" t="s">
        <v>141</v>
      </c>
      <c r="AT846" s="297" t="s">
        <v>137</v>
      </c>
      <c r="AU846" s="297" t="s">
        <v>80</v>
      </c>
      <c r="AY846" s="192" t="s">
        <v>135</v>
      </c>
      <c r="BE846" s="298">
        <f>IF(N846="základní",J846,0)</f>
        <v>0</v>
      </c>
      <c r="BF846" s="298">
        <f>IF(N846="snížená",J846,0)</f>
        <v>0</v>
      </c>
      <c r="BG846" s="298">
        <f>IF(N846="zákl. přenesená",J846,0)</f>
        <v>0</v>
      </c>
      <c r="BH846" s="298">
        <f>IF(N846="sníž. přenesená",J846,0)</f>
        <v>0</v>
      </c>
      <c r="BI846" s="298">
        <f>IF(N846="nulová",J846,0)</f>
        <v>0</v>
      </c>
      <c r="BJ846" s="192" t="s">
        <v>78</v>
      </c>
      <c r="BK846" s="298">
        <f>ROUND(I846*H846,2)</f>
        <v>0</v>
      </c>
      <c r="BL846" s="192" t="s">
        <v>141</v>
      </c>
      <c r="BM846" s="297" t="s">
        <v>992</v>
      </c>
    </row>
    <row r="847" spans="1:65" s="205" customFormat="1" x14ac:dyDescent="0.2">
      <c r="A847" s="201"/>
      <c r="B847" s="202"/>
      <c r="C847" s="201"/>
      <c r="D847" s="299" t="s">
        <v>143</v>
      </c>
      <c r="E847" s="201"/>
      <c r="F847" s="300" t="s">
        <v>991</v>
      </c>
      <c r="G847" s="201"/>
      <c r="H847" s="201"/>
      <c r="I847" s="49"/>
      <c r="J847" s="201"/>
      <c r="K847" s="201"/>
      <c r="L847" s="202"/>
      <c r="M847" s="301"/>
      <c r="N847" s="302"/>
      <c r="O847" s="294"/>
      <c r="P847" s="294"/>
      <c r="Q847" s="294"/>
      <c r="R847" s="294"/>
      <c r="S847" s="294"/>
      <c r="T847" s="303"/>
      <c r="U847" s="201"/>
      <c r="V847" s="201"/>
      <c r="W847" s="201"/>
      <c r="X847" s="201"/>
      <c r="Y847" s="201"/>
      <c r="Z847" s="201"/>
      <c r="AA847" s="201"/>
      <c r="AB847" s="201"/>
      <c r="AC847" s="201"/>
      <c r="AD847" s="201"/>
      <c r="AE847" s="201"/>
      <c r="AT847" s="192" t="s">
        <v>143</v>
      </c>
      <c r="AU847" s="192" t="s">
        <v>80</v>
      </c>
    </row>
    <row r="848" spans="1:65" s="330" customFormat="1" x14ac:dyDescent="0.2">
      <c r="B848" s="331"/>
      <c r="D848" s="299" t="s">
        <v>149</v>
      </c>
      <c r="E848" s="332" t="s">
        <v>1</v>
      </c>
      <c r="F848" s="333" t="s">
        <v>993</v>
      </c>
      <c r="H848" s="334">
        <v>0.2</v>
      </c>
      <c r="I848" s="142"/>
      <c r="L848" s="331"/>
      <c r="M848" s="335"/>
      <c r="N848" s="336"/>
      <c r="O848" s="336"/>
      <c r="P848" s="336"/>
      <c r="Q848" s="336"/>
      <c r="R848" s="336"/>
      <c r="S848" s="336"/>
      <c r="T848" s="337"/>
      <c r="AT848" s="332" t="s">
        <v>149</v>
      </c>
      <c r="AU848" s="332" t="s">
        <v>80</v>
      </c>
      <c r="AV848" s="330" t="s">
        <v>80</v>
      </c>
      <c r="AW848" s="330" t="s">
        <v>32</v>
      </c>
      <c r="AX848" s="330" t="s">
        <v>78</v>
      </c>
      <c r="AY848" s="332" t="s">
        <v>135</v>
      </c>
    </row>
    <row r="849" spans="1:65" s="273" customFormat="1" ht="22.9" customHeight="1" x14ac:dyDescent="0.2">
      <c r="B849" s="274"/>
      <c r="D849" s="275" t="s">
        <v>71</v>
      </c>
      <c r="E849" s="284" t="s">
        <v>216</v>
      </c>
      <c r="F849" s="284" t="s">
        <v>994</v>
      </c>
      <c r="I849" s="103"/>
      <c r="J849" s="285">
        <f>BK849</f>
        <v>0</v>
      </c>
      <c r="L849" s="274"/>
      <c r="M849" s="278"/>
      <c r="N849" s="279"/>
      <c r="O849" s="279"/>
      <c r="P849" s="280">
        <f>SUM(P850:P889)</f>
        <v>0</v>
      </c>
      <c r="Q849" s="279"/>
      <c r="R849" s="280">
        <f>SUM(R850:R889)</f>
        <v>9.9168000000000006E-2</v>
      </c>
      <c r="S849" s="279"/>
      <c r="T849" s="281">
        <f>SUM(T850:T889)</f>
        <v>0</v>
      </c>
      <c r="AR849" s="275" t="s">
        <v>78</v>
      </c>
      <c r="AT849" s="282" t="s">
        <v>71</v>
      </c>
      <c r="AU849" s="282" t="s">
        <v>78</v>
      </c>
      <c r="AY849" s="275" t="s">
        <v>135</v>
      </c>
      <c r="BK849" s="283">
        <f>SUM(BK850:BK889)</f>
        <v>0</v>
      </c>
    </row>
    <row r="850" spans="1:65" s="205" customFormat="1" ht="24" customHeight="1" x14ac:dyDescent="0.2">
      <c r="A850" s="201"/>
      <c r="B850" s="202"/>
      <c r="C850" s="286" t="s">
        <v>995</v>
      </c>
      <c r="D850" s="286" t="s">
        <v>137</v>
      </c>
      <c r="E850" s="287" t="s">
        <v>996</v>
      </c>
      <c r="F850" s="288" t="s">
        <v>997</v>
      </c>
      <c r="G850" s="289" t="s">
        <v>212</v>
      </c>
      <c r="H850" s="290">
        <v>8</v>
      </c>
      <c r="I850" s="119"/>
      <c r="J850" s="291">
        <f>ROUND(I850*H850,2)</f>
        <v>0</v>
      </c>
      <c r="K850" s="288" t="s">
        <v>1</v>
      </c>
      <c r="L850" s="202"/>
      <c r="M850" s="292" t="s">
        <v>1</v>
      </c>
      <c r="N850" s="293" t="s">
        <v>40</v>
      </c>
      <c r="O850" s="294"/>
      <c r="P850" s="295">
        <f>O850*H850</f>
        <v>0</v>
      </c>
      <c r="Q850" s="295">
        <v>0</v>
      </c>
      <c r="R850" s="295">
        <f>Q850*H850</f>
        <v>0</v>
      </c>
      <c r="S850" s="295">
        <v>0</v>
      </c>
      <c r="T850" s="296">
        <f>S850*H850</f>
        <v>0</v>
      </c>
      <c r="U850" s="201"/>
      <c r="V850" s="201"/>
      <c r="W850" s="201"/>
      <c r="X850" s="201"/>
      <c r="Y850" s="201"/>
      <c r="Z850" s="201"/>
      <c r="AA850" s="201"/>
      <c r="AB850" s="201"/>
      <c r="AC850" s="201"/>
      <c r="AD850" s="201"/>
      <c r="AE850" s="201"/>
      <c r="AR850" s="297" t="s">
        <v>141</v>
      </c>
      <c r="AT850" s="297" t="s">
        <v>137</v>
      </c>
      <c r="AU850" s="297" t="s">
        <v>80</v>
      </c>
      <c r="AY850" s="192" t="s">
        <v>135</v>
      </c>
      <c r="BE850" s="298">
        <f>IF(N850="základní",J850,0)</f>
        <v>0</v>
      </c>
      <c r="BF850" s="298">
        <f>IF(N850="snížená",J850,0)</f>
        <v>0</v>
      </c>
      <c r="BG850" s="298">
        <f>IF(N850="zákl. přenesená",J850,0)</f>
        <v>0</v>
      </c>
      <c r="BH850" s="298">
        <f>IF(N850="sníž. přenesená",J850,0)</f>
        <v>0</v>
      </c>
      <c r="BI850" s="298">
        <f>IF(N850="nulová",J850,0)</f>
        <v>0</v>
      </c>
      <c r="BJ850" s="192" t="s">
        <v>78</v>
      </c>
      <c r="BK850" s="298">
        <f>ROUND(I850*H850,2)</f>
        <v>0</v>
      </c>
      <c r="BL850" s="192" t="s">
        <v>141</v>
      </c>
      <c r="BM850" s="297" t="s">
        <v>998</v>
      </c>
    </row>
    <row r="851" spans="1:65" s="205" customFormat="1" ht="19.5" x14ac:dyDescent="0.2">
      <c r="A851" s="201"/>
      <c r="B851" s="202"/>
      <c r="C851" s="201"/>
      <c r="D851" s="299" t="s">
        <v>143</v>
      </c>
      <c r="E851" s="201"/>
      <c r="F851" s="300" t="s">
        <v>997</v>
      </c>
      <c r="G851" s="201"/>
      <c r="H851" s="201"/>
      <c r="I851" s="49"/>
      <c r="J851" s="201"/>
      <c r="K851" s="201"/>
      <c r="L851" s="202"/>
      <c r="M851" s="301"/>
      <c r="N851" s="302"/>
      <c r="O851" s="294"/>
      <c r="P851" s="294"/>
      <c r="Q851" s="294"/>
      <c r="R851" s="294"/>
      <c r="S851" s="294"/>
      <c r="T851" s="303"/>
      <c r="U851" s="201"/>
      <c r="V851" s="201"/>
      <c r="W851" s="201"/>
      <c r="X851" s="201"/>
      <c r="Y851" s="201"/>
      <c r="Z851" s="201"/>
      <c r="AA851" s="201"/>
      <c r="AB851" s="201"/>
      <c r="AC851" s="201"/>
      <c r="AD851" s="201"/>
      <c r="AE851" s="201"/>
      <c r="AT851" s="192" t="s">
        <v>143</v>
      </c>
      <c r="AU851" s="192" t="s">
        <v>80</v>
      </c>
    </row>
    <row r="852" spans="1:65" s="205" customFormat="1" ht="19.5" x14ac:dyDescent="0.2">
      <c r="A852" s="201"/>
      <c r="B852" s="202"/>
      <c r="C852" s="201"/>
      <c r="D852" s="299" t="s">
        <v>171</v>
      </c>
      <c r="E852" s="201"/>
      <c r="F852" s="322" t="s">
        <v>172</v>
      </c>
      <c r="G852" s="201"/>
      <c r="H852" s="201"/>
      <c r="I852" s="49"/>
      <c r="J852" s="201"/>
      <c r="K852" s="201"/>
      <c r="L852" s="202"/>
      <c r="M852" s="301"/>
      <c r="N852" s="302"/>
      <c r="O852" s="294"/>
      <c r="P852" s="294"/>
      <c r="Q852" s="294"/>
      <c r="R852" s="294"/>
      <c r="S852" s="294"/>
      <c r="T852" s="303"/>
      <c r="U852" s="201"/>
      <c r="V852" s="201"/>
      <c r="W852" s="201"/>
      <c r="X852" s="201"/>
      <c r="Y852" s="201"/>
      <c r="Z852" s="201"/>
      <c r="AA852" s="201"/>
      <c r="AB852" s="201"/>
      <c r="AC852" s="201"/>
      <c r="AD852" s="201"/>
      <c r="AE852" s="201"/>
      <c r="AT852" s="192" t="s">
        <v>171</v>
      </c>
      <c r="AU852" s="192" t="s">
        <v>80</v>
      </c>
    </row>
    <row r="853" spans="1:65" s="323" customFormat="1" x14ac:dyDescent="0.2">
      <c r="B853" s="324"/>
      <c r="D853" s="299" t="s">
        <v>149</v>
      </c>
      <c r="E853" s="325" t="s">
        <v>1</v>
      </c>
      <c r="F853" s="326" t="s">
        <v>999</v>
      </c>
      <c r="H853" s="325" t="s">
        <v>1</v>
      </c>
      <c r="I853" s="134"/>
      <c r="L853" s="324"/>
      <c r="M853" s="327"/>
      <c r="N853" s="328"/>
      <c r="O853" s="328"/>
      <c r="P853" s="328"/>
      <c r="Q853" s="328"/>
      <c r="R853" s="328"/>
      <c r="S853" s="328"/>
      <c r="T853" s="329"/>
      <c r="AT853" s="325" t="s">
        <v>149</v>
      </c>
      <c r="AU853" s="325" t="s">
        <v>80</v>
      </c>
      <c r="AV853" s="323" t="s">
        <v>78</v>
      </c>
      <c r="AW853" s="323" t="s">
        <v>32</v>
      </c>
      <c r="AX853" s="323" t="s">
        <v>72</v>
      </c>
      <c r="AY853" s="325" t="s">
        <v>135</v>
      </c>
    </row>
    <row r="854" spans="1:65" s="330" customFormat="1" x14ac:dyDescent="0.2">
      <c r="B854" s="331"/>
      <c r="D854" s="299" t="s">
        <v>149</v>
      </c>
      <c r="E854" s="332" t="s">
        <v>1</v>
      </c>
      <c r="F854" s="333" t="s">
        <v>1000</v>
      </c>
      <c r="H854" s="334">
        <v>8</v>
      </c>
      <c r="I854" s="142"/>
      <c r="L854" s="331"/>
      <c r="M854" s="335"/>
      <c r="N854" s="336"/>
      <c r="O854" s="336"/>
      <c r="P854" s="336"/>
      <c r="Q854" s="336"/>
      <c r="R854" s="336"/>
      <c r="S854" s="336"/>
      <c r="T854" s="337"/>
      <c r="AT854" s="332" t="s">
        <v>149</v>
      </c>
      <c r="AU854" s="332" t="s">
        <v>80</v>
      </c>
      <c r="AV854" s="330" t="s">
        <v>80</v>
      </c>
      <c r="AW854" s="330" t="s">
        <v>32</v>
      </c>
      <c r="AX854" s="330" t="s">
        <v>78</v>
      </c>
      <c r="AY854" s="332" t="s">
        <v>135</v>
      </c>
    </row>
    <row r="855" spans="1:65" s="205" customFormat="1" ht="16.5" customHeight="1" x14ac:dyDescent="0.2">
      <c r="A855" s="201"/>
      <c r="B855" s="202"/>
      <c r="C855" s="286" t="s">
        <v>1001</v>
      </c>
      <c r="D855" s="286" t="s">
        <v>137</v>
      </c>
      <c r="E855" s="287" t="s">
        <v>1002</v>
      </c>
      <c r="F855" s="288" t="s">
        <v>1003</v>
      </c>
      <c r="G855" s="289" t="s">
        <v>1004</v>
      </c>
      <c r="H855" s="290">
        <v>1</v>
      </c>
      <c r="I855" s="119"/>
      <c r="J855" s="291">
        <f>ROUND(I855*H855,2)</f>
        <v>0</v>
      </c>
      <c r="K855" s="288" t="s">
        <v>1</v>
      </c>
      <c r="L855" s="202"/>
      <c r="M855" s="292" t="s">
        <v>1</v>
      </c>
      <c r="N855" s="293" t="s">
        <v>40</v>
      </c>
      <c r="O855" s="294"/>
      <c r="P855" s="295">
        <f>O855*H855</f>
        <v>0</v>
      </c>
      <c r="Q855" s="295">
        <v>8.0000000000000007E-5</v>
      </c>
      <c r="R855" s="295">
        <f>Q855*H855</f>
        <v>8.0000000000000007E-5</v>
      </c>
      <c r="S855" s="295">
        <v>0</v>
      </c>
      <c r="T855" s="296">
        <f>S855*H855</f>
        <v>0</v>
      </c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R855" s="297" t="s">
        <v>141</v>
      </c>
      <c r="AT855" s="297" t="s">
        <v>137</v>
      </c>
      <c r="AU855" s="297" t="s">
        <v>80</v>
      </c>
      <c r="AY855" s="192" t="s">
        <v>135</v>
      </c>
      <c r="BE855" s="298">
        <f>IF(N855="základní",J855,0)</f>
        <v>0</v>
      </c>
      <c r="BF855" s="298">
        <f>IF(N855="snížená",J855,0)</f>
        <v>0</v>
      </c>
      <c r="BG855" s="298">
        <f>IF(N855="zákl. přenesená",J855,0)</f>
        <v>0</v>
      </c>
      <c r="BH855" s="298">
        <f>IF(N855="sníž. přenesená",J855,0)</f>
        <v>0</v>
      </c>
      <c r="BI855" s="298">
        <f>IF(N855="nulová",J855,0)</f>
        <v>0</v>
      </c>
      <c r="BJ855" s="192" t="s">
        <v>78</v>
      </c>
      <c r="BK855" s="298">
        <f>ROUND(I855*H855,2)</f>
        <v>0</v>
      </c>
      <c r="BL855" s="192" t="s">
        <v>141</v>
      </c>
      <c r="BM855" s="297" t="s">
        <v>1005</v>
      </c>
    </row>
    <row r="856" spans="1:65" s="205" customFormat="1" ht="19.5" x14ac:dyDescent="0.2">
      <c r="A856" s="201"/>
      <c r="B856" s="202"/>
      <c r="C856" s="201"/>
      <c r="D856" s="299" t="s">
        <v>143</v>
      </c>
      <c r="E856" s="201"/>
      <c r="F856" s="300" t="s">
        <v>1006</v>
      </c>
      <c r="G856" s="201"/>
      <c r="H856" s="201"/>
      <c r="I856" s="49"/>
      <c r="J856" s="201"/>
      <c r="K856" s="201"/>
      <c r="L856" s="202"/>
      <c r="M856" s="301"/>
      <c r="N856" s="302"/>
      <c r="O856" s="294"/>
      <c r="P856" s="294"/>
      <c r="Q856" s="294"/>
      <c r="R856" s="294"/>
      <c r="S856" s="294"/>
      <c r="T856" s="303"/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T856" s="192" t="s">
        <v>143</v>
      </c>
      <c r="AU856" s="192" t="s">
        <v>80</v>
      </c>
    </row>
    <row r="857" spans="1:65" s="205" customFormat="1" ht="16.5" customHeight="1" x14ac:dyDescent="0.2">
      <c r="A857" s="201"/>
      <c r="B857" s="202"/>
      <c r="C857" s="286" t="s">
        <v>1007</v>
      </c>
      <c r="D857" s="286" t="s">
        <v>137</v>
      </c>
      <c r="E857" s="287" t="s">
        <v>1008</v>
      </c>
      <c r="F857" s="288" t="s">
        <v>1009</v>
      </c>
      <c r="G857" s="289" t="s">
        <v>234</v>
      </c>
      <c r="H857" s="290">
        <v>4255.8</v>
      </c>
      <c r="I857" s="119"/>
      <c r="J857" s="291">
        <f>ROUND(I857*H857,2)</f>
        <v>0</v>
      </c>
      <c r="K857" s="288" t="s">
        <v>155</v>
      </c>
      <c r="L857" s="202"/>
      <c r="M857" s="292" t="s">
        <v>1</v>
      </c>
      <c r="N857" s="293" t="s">
        <v>40</v>
      </c>
      <c r="O857" s="294"/>
      <c r="P857" s="295">
        <f>O857*H857</f>
        <v>0</v>
      </c>
      <c r="Q857" s="295">
        <v>0</v>
      </c>
      <c r="R857" s="295">
        <f>Q857*H857</f>
        <v>0</v>
      </c>
      <c r="S857" s="295">
        <v>0</v>
      </c>
      <c r="T857" s="296">
        <f>S857*H857</f>
        <v>0</v>
      </c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R857" s="297" t="s">
        <v>141</v>
      </c>
      <c r="AT857" s="297" t="s">
        <v>137</v>
      </c>
      <c r="AU857" s="297" t="s">
        <v>80</v>
      </c>
      <c r="AY857" s="192" t="s">
        <v>135</v>
      </c>
      <c r="BE857" s="298">
        <f>IF(N857="základní",J857,0)</f>
        <v>0</v>
      </c>
      <c r="BF857" s="298">
        <f>IF(N857="snížená",J857,0)</f>
        <v>0</v>
      </c>
      <c r="BG857" s="298">
        <f>IF(N857="zákl. přenesená",J857,0)</f>
        <v>0</v>
      </c>
      <c r="BH857" s="298">
        <f>IF(N857="sníž. přenesená",J857,0)</f>
        <v>0</v>
      </c>
      <c r="BI857" s="298">
        <f>IF(N857="nulová",J857,0)</f>
        <v>0</v>
      </c>
      <c r="BJ857" s="192" t="s">
        <v>78</v>
      </c>
      <c r="BK857" s="298">
        <f>ROUND(I857*H857,2)</f>
        <v>0</v>
      </c>
      <c r="BL857" s="192" t="s">
        <v>141</v>
      </c>
      <c r="BM857" s="297" t="s">
        <v>1010</v>
      </c>
    </row>
    <row r="858" spans="1:65" s="205" customFormat="1" ht="19.5" x14ac:dyDescent="0.2">
      <c r="A858" s="201"/>
      <c r="B858" s="202"/>
      <c r="C858" s="201"/>
      <c r="D858" s="299" t="s">
        <v>143</v>
      </c>
      <c r="E858" s="201"/>
      <c r="F858" s="300" t="s">
        <v>1011</v>
      </c>
      <c r="G858" s="201"/>
      <c r="H858" s="201"/>
      <c r="I858" s="49"/>
      <c r="J858" s="201"/>
      <c r="K858" s="201"/>
      <c r="L858" s="202"/>
      <c r="M858" s="301"/>
      <c r="N858" s="302"/>
      <c r="O858" s="294"/>
      <c r="P858" s="294"/>
      <c r="Q858" s="294"/>
      <c r="R858" s="294"/>
      <c r="S858" s="294"/>
      <c r="T858" s="303"/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T858" s="192" t="s">
        <v>143</v>
      </c>
      <c r="AU858" s="192" t="s">
        <v>80</v>
      </c>
    </row>
    <row r="859" spans="1:65" s="205" customFormat="1" ht="19.5" x14ac:dyDescent="0.2">
      <c r="A859" s="201"/>
      <c r="B859" s="202"/>
      <c r="C859" s="201"/>
      <c r="D859" s="299" t="s">
        <v>171</v>
      </c>
      <c r="E859" s="201"/>
      <c r="F859" s="322" t="s">
        <v>172</v>
      </c>
      <c r="G859" s="201"/>
      <c r="H859" s="201"/>
      <c r="I859" s="49"/>
      <c r="J859" s="201"/>
      <c r="K859" s="201"/>
      <c r="L859" s="202"/>
      <c r="M859" s="301"/>
      <c r="N859" s="302"/>
      <c r="O859" s="294"/>
      <c r="P859" s="294"/>
      <c r="Q859" s="294"/>
      <c r="R859" s="294"/>
      <c r="S859" s="294"/>
      <c r="T859" s="303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T859" s="192" t="s">
        <v>171</v>
      </c>
      <c r="AU859" s="192" t="s">
        <v>80</v>
      </c>
    </row>
    <row r="860" spans="1:65" s="330" customFormat="1" x14ac:dyDescent="0.2">
      <c r="B860" s="331"/>
      <c r="D860" s="299" t="s">
        <v>149</v>
      </c>
      <c r="E860" s="332" t="s">
        <v>1</v>
      </c>
      <c r="F860" s="333" t="s">
        <v>1012</v>
      </c>
      <c r="H860" s="334">
        <v>894.2</v>
      </c>
      <c r="I860" s="142"/>
      <c r="L860" s="331"/>
      <c r="M860" s="335"/>
      <c r="N860" s="336"/>
      <c r="O860" s="336"/>
      <c r="P860" s="336"/>
      <c r="Q860" s="336"/>
      <c r="R860" s="336"/>
      <c r="S860" s="336"/>
      <c r="T860" s="337"/>
      <c r="AT860" s="332" t="s">
        <v>149</v>
      </c>
      <c r="AU860" s="332" t="s">
        <v>80</v>
      </c>
      <c r="AV860" s="330" t="s">
        <v>80</v>
      </c>
      <c r="AW860" s="330" t="s">
        <v>32</v>
      </c>
      <c r="AX860" s="330" t="s">
        <v>72</v>
      </c>
      <c r="AY860" s="332" t="s">
        <v>135</v>
      </c>
    </row>
    <row r="861" spans="1:65" s="330" customFormat="1" x14ac:dyDescent="0.2">
      <c r="B861" s="331"/>
      <c r="D861" s="299" t="s">
        <v>149</v>
      </c>
      <c r="E861" s="332" t="s">
        <v>1</v>
      </c>
      <c r="F861" s="333" t="s">
        <v>1013</v>
      </c>
      <c r="H861" s="334">
        <v>979.8</v>
      </c>
      <c r="I861" s="142"/>
      <c r="L861" s="331"/>
      <c r="M861" s="335"/>
      <c r="N861" s="336"/>
      <c r="O861" s="336"/>
      <c r="P861" s="336"/>
      <c r="Q861" s="336"/>
      <c r="R861" s="336"/>
      <c r="S861" s="336"/>
      <c r="T861" s="337"/>
      <c r="AT861" s="332" t="s">
        <v>149</v>
      </c>
      <c r="AU861" s="332" t="s">
        <v>80</v>
      </c>
      <c r="AV861" s="330" t="s">
        <v>80</v>
      </c>
      <c r="AW861" s="330" t="s">
        <v>32</v>
      </c>
      <c r="AX861" s="330" t="s">
        <v>72</v>
      </c>
      <c r="AY861" s="332" t="s">
        <v>135</v>
      </c>
    </row>
    <row r="862" spans="1:65" s="330" customFormat="1" x14ac:dyDescent="0.2">
      <c r="B862" s="331"/>
      <c r="D862" s="299" t="s">
        <v>149</v>
      </c>
      <c r="E862" s="332" t="s">
        <v>1</v>
      </c>
      <c r="F862" s="333" t="s">
        <v>1014</v>
      </c>
      <c r="H862" s="334">
        <v>70</v>
      </c>
      <c r="I862" s="142"/>
      <c r="L862" s="331"/>
      <c r="M862" s="335"/>
      <c r="N862" s="336"/>
      <c r="O862" s="336"/>
      <c r="P862" s="336"/>
      <c r="Q862" s="336"/>
      <c r="R862" s="336"/>
      <c r="S862" s="336"/>
      <c r="T862" s="337"/>
      <c r="AT862" s="332" t="s">
        <v>149</v>
      </c>
      <c r="AU862" s="332" t="s">
        <v>80</v>
      </c>
      <c r="AV862" s="330" t="s">
        <v>80</v>
      </c>
      <c r="AW862" s="330" t="s">
        <v>32</v>
      </c>
      <c r="AX862" s="330" t="s">
        <v>72</v>
      </c>
      <c r="AY862" s="332" t="s">
        <v>135</v>
      </c>
    </row>
    <row r="863" spans="1:65" s="330" customFormat="1" x14ac:dyDescent="0.2">
      <c r="B863" s="331"/>
      <c r="D863" s="299" t="s">
        <v>149</v>
      </c>
      <c r="E863" s="332" t="s">
        <v>1</v>
      </c>
      <c r="F863" s="333" t="s">
        <v>1015</v>
      </c>
      <c r="H863" s="334">
        <v>363.2</v>
      </c>
      <c r="I863" s="142"/>
      <c r="L863" s="331"/>
      <c r="M863" s="335"/>
      <c r="N863" s="336"/>
      <c r="O863" s="336"/>
      <c r="P863" s="336"/>
      <c r="Q863" s="336"/>
      <c r="R863" s="336"/>
      <c r="S863" s="336"/>
      <c r="T863" s="337"/>
      <c r="AT863" s="332" t="s">
        <v>149</v>
      </c>
      <c r="AU863" s="332" t="s">
        <v>80</v>
      </c>
      <c r="AV863" s="330" t="s">
        <v>80</v>
      </c>
      <c r="AW863" s="330" t="s">
        <v>32</v>
      </c>
      <c r="AX863" s="330" t="s">
        <v>72</v>
      </c>
      <c r="AY863" s="332" t="s">
        <v>135</v>
      </c>
    </row>
    <row r="864" spans="1:65" s="330" customFormat="1" x14ac:dyDescent="0.2">
      <c r="B864" s="331"/>
      <c r="D864" s="299" t="s">
        <v>149</v>
      </c>
      <c r="E864" s="332" t="s">
        <v>1</v>
      </c>
      <c r="F864" s="333" t="s">
        <v>1016</v>
      </c>
      <c r="H864" s="334">
        <v>286.39999999999998</v>
      </c>
      <c r="I864" s="142"/>
      <c r="L864" s="331"/>
      <c r="M864" s="335"/>
      <c r="N864" s="336"/>
      <c r="O864" s="336"/>
      <c r="P864" s="336"/>
      <c r="Q864" s="336"/>
      <c r="R864" s="336"/>
      <c r="S864" s="336"/>
      <c r="T864" s="337"/>
      <c r="AT864" s="332" t="s">
        <v>149</v>
      </c>
      <c r="AU864" s="332" t="s">
        <v>80</v>
      </c>
      <c r="AV864" s="330" t="s">
        <v>80</v>
      </c>
      <c r="AW864" s="330" t="s">
        <v>32</v>
      </c>
      <c r="AX864" s="330" t="s">
        <v>72</v>
      </c>
      <c r="AY864" s="332" t="s">
        <v>135</v>
      </c>
    </row>
    <row r="865" spans="1:65" s="330" customFormat="1" x14ac:dyDescent="0.2">
      <c r="B865" s="331"/>
      <c r="D865" s="299" t="s">
        <v>149</v>
      </c>
      <c r="E865" s="332" t="s">
        <v>1</v>
      </c>
      <c r="F865" s="333" t="s">
        <v>1017</v>
      </c>
      <c r="H865" s="334">
        <v>43.6</v>
      </c>
      <c r="I865" s="142"/>
      <c r="L865" s="331"/>
      <c r="M865" s="335"/>
      <c r="N865" s="336"/>
      <c r="O865" s="336"/>
      <c r="P865" s="336"/>
      <c r="Q865" s="336"/>
      <c r="R865" s="336"/>
      <c r="S865" s="336"/>
      <c r="T865" s="337"/>
      <c r="AT865" s="332" t="s">
        <v>149</v>
      </c>
      <c r="AU865" s="332" t="s">
        <v>80</v>
      </c>
      <c r="AV865" s="330" t="s">
        <v>80</v>
      </c>
      <c r="AW865" s="330" t="s">
        <v>32</v>
      </c>
      <c r="AX865" s="330" t="s">
        <v>72</v>
      </c>
      <c r="AY865" s="332" t="s">
        <v>135</v>
      </c>
    </row>
    <row r="866" spans="1:65" s="330" customFormat="1" x14ac:dyDescent="0.2">
      <c r="B866" s="331"/>
      <c r="D866" s="299" t="s">
        <v>149</v>
      </c>
      <c r="E866" s="332" t="s">
        <v>1</v>
      </c>
      <c r="F866" s="333" t="s">
        <v>1018</v>
      </c>
      <c r="H866" s="334">
        <v>81</v>
      </c>
      <c r="I866" s="142"/>
      <c r="L866" s="331"/>
      <c r="M866" s="335"/>
      <c r="N866" s="336"/>
      <c r="O866" s="336"/>
      <c r="P866" s="336"/>
      <c r="Q866" s="336"/>
      <c r="R866" s="336"/>
      <c r="S866" s="336"/>
      <c r="T866" s="337"/>
      <c r="AT866" s="332" t="s">
        <v>149</v>
      </c>
      <c r="AU866" s="332" t="s">
        <v>80</v>
      </c>
      <c r="AV866" s="330" t="s">
        <v>80</v>
      </c>
      <c r="AW866" s="330" t="s">
        <v>32</v>
      </c>
      <c r="AX866" s="330" t="s">
        <v>72</v>
      </c>
      <c r="AY866" s="332" t="s">
        <v>135</v>
      </c>
    </row>
    <row r="867" spans="1:65" s="330" customFormat="1" x14ac:dyDescent="0.2">
      <c r="B867" s="331"/>
      <c r="D867" s="299" t="s">
        <v>149</v>
      </c>
      <c r="E867" s="332" t="s">
        <v>1</v>
      </c>
      <c r="F867" s="333" t="s">
        <v>1019</v>
      </c>
      <c r="H867" s="334">
        <v>244.2</v>
      </c>
      <c r="I867" s="142"/>
      <c r="L867" s="331"/>
      <c r="M867" s="335"/>
      <c r="N867" s="336"/>
      <c r="O867" s="336"/>
      <c r="P867" s="336"/>
      <c r="Q867" s="336"/>
      <c r="R867" s="336"/>
      <c r="S867" s="336"/>
      <c r="T867" s="337"/>
      <c r="AT867" s="332" t="s">
        <v>149</v>
      </c>
      <c r="AU867" s="332" t="s">
        <v>80</v>
      </c>
      <c r="AV867" s="330" t="s">
        <v>80</v>
      </c>
      <c r="AW867" s="330" t="s">
        <v>32</v>
      </c>
      <c r="AX867" s="330" t="s">
        <v>72</v>
      </c>
      <c r="AY867" s="332" t="s">
        <v>135</v>
      </c>
    </row>
    <row r="868" spans="1:65" s="330" customFormat="1" x14ac:dyDescent="0.2">
      <c r="B868" s="331"/>
      <c r="D868" s="299" t="s">
        <v>149</v>
      </c>
      <c r="E868" s="332" t="s">
        <v>1</v>
      </c>
      <c r="F868" s="333" t="s">
        <v>1020</v>
      </c>
      <c r="H868" s="334">
        <v>130</v>
      </c>
      <c r="I868" s="142"/>
      <c r="L868" s="331"/>
      <c r="M868" s="335"/>
      <c r="N868" s="336"/>
      <c r="O868" s="336"/>
      <c r="P868" s="336"/>
      <c r="Q868" s="336"/>
      <c r="R868" s="336"/>
      <c r="S868" s="336"/>
      <c r="T868" s="337"/>
      <c r="AT868" s="332" t="s">
        <v>149</v>
      </c>
      <c r="AU868" s="332" t="s">
        <v>80</v>
      </c>
      <c r="AV868" s="330" t="s">
        <v>80</v>
      </c>
      <c r="AW868" s="330" t="s">
        <v>32</v>
      </c>
      <c r="AX868" s="330" t="s">
        <v>72</v>
      </c>
      <c r="AY868" s="332" t="s">
        <v>135</v>
      </c>
    </row>
    <row r="869" spans="1:65" s="330" customFormat="1" x14ac:dyDescent="0.2">
      <c r="B869" s="331"/>
      <c r="D869" s="299" t="s">
        <v>149</v>
      </c>
      <c r="E869" s="332" t="s">
        <v>1</v>
      </c>
      <c r="F869" s="333" t="s">
        <v>1021</v>
      </c>
      <c r="H869" s="334">
        <v>115.4</v>
      </c>
      <c r="I869" s="142"/>
      <c r="L869" s="331"/>
      <c r="M869" s="335"/>
      <c r="N869" s="336"/>
      <c r="O869" s="336"/>
      <c r="P869" s="336"/>
      <c r="Q869" s="336"/>
      <c r="R869" s="336"/>
      <c r="S869" s="336"/>
      <c r="T869" s="337"/>
      <c r="AT869" s="332" t="s">
        <v>149</v>
      </c>
      <c r="AU869" s="332" t="s">
        <v>80</v>
      </c>
      <c r="AV869" s="330" t="s">
        <v>80</v>
      </c>
      <c r="AW869" s="330" t="s">
        <v>32</v>
      </c>
      <c r="AX869" s="330" t="s">
        <v>72</v>
      </c>
      <c r="AY869" s="332" t="s">
        <v>135</v>
      </c>
    </row>
    <row r="870" spans="1:65" s="330" customFormat="1" x14ac:dyDescent="0.2">
      <c r="B870" s="331"/>
      <c r="D870" s="299" t="s">
        <v>149</v>
      </c>
      <c r="E870" s="332" t="s">
        <v>1</v>
      </c>
      <c r="F870" s="333" t="s">
        <v>1022</v>
      </c>
      <c r="H870" s="334">
        <v>21</v>
      </c>
      <c r="I870" s="142"/>
      <c r="L870" s="331"/>
      <c r="M870" s="335"/>
      <c r="N870" s="336"/>
      <c r="O870" s="336"/>
      <c r="P870" s="336"/>
      <c r="Q870" s="336"/>
      <c r="R870" s="336"/>
      <c r="S870" s="336"/>
      <c r="T870" s="337"/>
      <c r="AT870" s="332" t="s">
        <v>149</v>
      </c>
      <c r="AU870" s="332" t="s">
        <v>80</v>
      </c>
      <c r="AV870" s="330" t="s">
        <v>80</v>
      </c>
      <c r="AW870" s="330" t="s">
        <v>32</v>
      </c>
      <c r="AX870" s="330" t="s">
        <v>72</v>
      </c>
      <c r="AY870" s="332" t="s">
        <v>135</v>
      </c>
    </row>
    <row r="871" spans="1:65" s="330" customFormat="1" x14ac:dyDescent="0.2">
      <c r="B871" s="331"/>
      <c r="D871" s="299" t="s">
        <v>149</v>
      </c>
      <c r="E871" s="332" t="s">
        <v>1</v>
      </c>
      <c r="F871" s="333" t="s">
        <v>1023</v>
      </c>
      <c r="H871" s="334">
        <v>132</v>
      </c>
      <c r="I871" s="142"/>
      <c r="L871" s="331"/>
      <c r="M871" s="335"/>
      <c r="N871" s="336"/>
      <c r="O871" s="336"/>
      <c r="P871" s="336"/>
      <c r="Q871" s="336"/>
      <c r="R871" s="336"/>
      <c r="S871" s="336"/>
      <c r="T871" s="337"/>
      <c r="AT871" s="332" t="s">
        <v>149</v>
      </c>
      <c r="AU871" s="332" t="s">
        <v>80</v>
      </c>
      <c r="AV871" s="330" t="s">
        <v>80</v>
      </c>
      <c r="AW871" s="330" t="s">
        <v>32</v>
      </c>
      <c r="AX871" s="330" t="s">
        <v>72</v>
      </c>
      <c r="AY871" s="332" t="s">
        <v>135</v>
      </c>
    </row>
    <row r="872" spans="1:65" s="330" customFormat="1" x14ac:dyDescent="0.2">
      <c r="B872" s="331"/>
      <c r="D872" s="299" t="s">
        <v>149</v>
      </c>
      <c r="E872" s="332" t="s">
        <v>1</v>
      </c>
      <c r="F872" s="333" t="s">
        <v>1024</v>
      </c>
      <c r="H872" s="334">
        <v>315</v>
      </c>
      <c r="I872" s="142"/>
      <c r="L872" s="331"/>
      <c r="M872" s="335"/>
      <c r="N872" s="336"/>
      <c r="O872" s="336"/>
      <c r="P872" s="336"/>
      <c r="Q872" s="336"/>
      <c r="R872" s="336"/>
      <c r="S872" s="336"/>
      <c r="T872" s="337"/>
      <c r="AT872" s="332" t="s">
        <v>149</v>
      </c>
      <c r="AU872" s="332" t="s">
        <v>80</v>
      </c>
      <c r="AV872" s="330" t="s">
        <v>80</v>
      </c>
      <c r="AW872" s="330" t="s">
        <v>32</v>
      </c>
      <c r="AX872" s="330" t="s">
        <v>72</v>
      </c>
      <c r="AY872" s="332" t="s">
        <v>135</v>
      </c>
    </row>
    <row r="873" spans="1:65" s="330" customFormat="1" x14ac:dyDescent="0.2">
      <c r="B873" s="331"/>
      <c r="D873" s="299" t="s">
        <v>149</v>
      </c>
      <c r="E873" s="332" t="s">
        <v>1</v>
      </c>
      <c r="F873" s="333" t="s">
        <v>1025</v>
      </c>
      <c r="H873" s="334">
        <v>100</v>
      </c>
      <c r="I873" s="142"/>
      <c r="L873" s="331"/>
      <c r="M873" s="335"/>
      <c r="N873" s="336"/>
      <c r="O873" s="336"/>
      <c r="P873" s="336"/>
      <c r="Q873" s="336"/>
      <c r="R873" s="336"/>
      <c r="S873" s="336"/>
      <c r="T873" s="337"/>
      <c r="AT873" s="332" t="s">
        <v>149</v>
      </c>
      <c r="AU873" s="332" t="s">
        <v>80</v>
      </c>
      <c r="AV873" s="330" t="s">
        <v>80</v>
      </c>
      <c r="AW873" s="330" t="s">
        <v>32</v>
      </c>
      <c r="AX873" s="330" t="s">
        <v>72</v>
      </c>
      <c r="AY873" s="332" t="s">
        <v>135</v>
      </c>
    </row>
    <row r="874" spans="1:65" s="323" customFormat="1" x14ac:dyDescent="0.2">
      <c r="B874" s="324"/>
      <c r="D874" s="299" t="s">
        <v>149</v>
      </c>
      <c r="E874" s="325" t="s">
        <v>1</v>
      </c>
      <c r="F874" s="326" t="s">
        <v>188</v>
      </c>
      <c r="H874" s="325" t="s">
        <v>1</v>
      </c>
      <c r="I874" s="134"/>
      <c r="L874" s="324"/>
      <c r="M874" s="327"/>
      <c r="N874" s="328"/>
      <c r="O874" s="328"/>
      <c r="P874" s="328"/>
      <c r="Q874" s="328"/>
      <c r="R874" s="328"/>
      <c r="S874" s="328"/>
      <c r="T874" s="329"/>
      <c r="AT874" s="325" t="s">
        <v>149</v>
      </c>
      <c r="AU874" s="325" t="s">
        <v>80</v>
      </c>
      <c r="AV874" s="323" t="s">
        <v>78</v>
      </c>
      <c r="AW874" s="323" t="s">
        <v>32</v>
      </c>
      <c r="AX874" s="323" t="s">
        <v>72</v>
      </c>
      <c r="AY874" s="325" t="s">
        <v>135</v>
      </c>
    </row>
    <row r="875" spans="1:65" s="330" customFormat="1" x14ac:dyDescent="0.2">
      <c r="B875" s="331"/>
      <c r="D875" s="299" t="s">
        <v>149</v>
      </c>
      <c r="E875" s="332" t="s">
        <v>1</v>
      </c>
      <c r="F875" s="333" t="s">
        <v>1026</v>
      </c>
      <c r="H875" s="334">
        <v>450</v>
      </c>
      <c r="I875" s="142"/>
      <c r="L875" s="331"/>
      <c r="M875" s="335"/>
      <c r="N875" s="336"/>
      <c r="O875" s="336"/>
      <c r="P875" s="336"/>
      <c r="Q875" s="336"/>
      <c r="R875" s="336"/>
      <c r="S875" s="336"/>
      <c r="T875" s="337"/>
      <c r="AT875" s="332" t="s">
        <v>149</v>
      </c>
      <c r="AU875" s="332" t="s">
        <v>80</v>
      </c>
      <c r="AV875" s="330" t="s">
        <v>80</v>
      </c>
      <c r="AW875" s="330" t="s">
        <v>32</v>
      </c>
      <c r="AX875" s="330" t="s">
        <v>72</v>
      </c>
      <c r="AY875" s="332" t="s">
        <v>135</v>
      </c>
    </row>
    <row r="876" spans="1:65" s="330" customFormat="1" x14ac:dyDescent="0.2">
      <c r="B876" s="331"/>
      <c r="D876" s="299" t="s">
        <v>149</v>
      </c>
      <c r="E876" s="332" t="s">
        <v>1</v>
      </c>
      <c r="F876" s="333" t="s">
        <v>1027</v>
      </c>
      <c r="H876" s="334">
        <v>30</v>
      </c>
      <c r="I876" s="142"/>
      <c r="L876" s="331"/>
      <c r="M876" s="335"/>
      <c r="N876" s="336"/>
      <c r="O876" s="336"/>
      <c r="P876" s="336"/>
      <c r="Q876" s="336"/>
      <c r="R876" s="336"/>
      <c r="S876" s="336"/>
      <c r="T876" s="337"/>
      <c r="AT876" s="332" t="s">
        <v>149</v>
      </c>
      <c r="AU876" s="332" t="s">
        <v>80</v>
      </c>
      <c r="AV876" s="330" t="s">
        <v>80</v>
      </c>
      <c r="AW876" s="330" t="s">
        <v>32</v>
      </c>
      <c r="AX876" s="330" t="s">
        <v>72</v>
      </c>
      <c r="AY876" s="332" t="s">
        <v>135</v>
      </c>
    </row>
    <row r="877" spans="1:65" s="338" customFormat="1" x14ac:dyDescent="0.2">
      <c r="B877" s="339"/>
      <c r="D877" s="299" t="s">
        <v>149</v>
      </c>
      <c r="E877" s="340" t="s">
        <v>1</v>
      </c>
      <c r="F877" s="341" t="s">
        <v>165</v>
      </c>
      <c r="H877" s="342">
        <v>4255.7999999999993</v>
      </c>
      <c r="I877" s="150"/>
      <c r="L877" s="339"/>
      <c r="M877" s="343"/>
      <c r="N877" s="344"/>
      <c r="O877" s="344"/>
      <c r="P877" s="344"/>
      <c r="Q877" s="344"/>
      <c r="R877" s="344"/>
      <c r="S877" s="344"/>
      <c r="T877" s="345"/>
      <c r="AT877" s="340" t="s">
        <v>149</v>
      </c>
      <c r="AU877" s="340" t="s">
        <v>80</v>
      </c>
      <c r="AV877" s="338" t="s">
        <v>141</v>
      </c>
      <c r="AW877" s="338" t="s">
        <v>32</v>
      </c>
      <c r="AX877" s="338" t="s">
        <v>78</v>
      </c>
      <c r="AY877" s="340" t="s">
        <v>135</v>
      </c>
    </row>
    <row r="878" spans="1:65" s="205" customFormat="1" ht="24" customHeight="1" x14ac:dyDescent="0.2">
      <c r="A878" s="201"/>
      <c r="B878" s="202"/>
      <c r="C878" s="286" t="s">
        <v>1028</v>
      </c>
      <c r="D878" s="286" t="s">
        <v>137</v>
      </c>
      <c r="E878" s="287" t="s">
        <v>1029</v>
      </c>
      <c r="F878" s="288" t="s">
        <v>1030</v>
      </c>
      <c r="G878" s="289" t="s">
        <v>234</v>
      </c>
      <c r="H878" s="290">
        <v>42.4</v>
      </c>
      <c r="I878" s="119"/>
      <c r="J878" s="291">
        <f>ROUND(I878*H878,2)</f>
        <v>0</v>
      </c>
      <c r="K878" s="288" t="s">
        <v>155</v>
      </c>
      <c r="L878" s="202"/>
      <c r="M878" s="292" t="s">
        <v>1</v>
      </c>
      <c r="N878" s="293" t="s">
        <v>40</v>
      </c>
      <c r="O878" s="294"/>
      <c r="P878" s="295">
        <f>O878*H878</f>
        <v>0</v>
      </c>
      <c r="Q878" s="295">
        <v>9.7999999999999997E-4</v>
      </c>
      <c r="R878" s="295">
        <f>Q878*H878</f>
        <v>4.1551999999999999E-2</v>
      </c>
      <c r="S878" s="295">
        <v>0</v>
      </c>
      <c r="T878" s="296">
        <f>S878*H878</f>
        <v>0</v>
      </c>
      <c r="U878" s="201"/>
      <c r="V878" s="201"/>
      <c r="W878" s="201"/>
      <c r="X878" s="201"/>
      <c r="Y878" s="201"/>
      <c r="Z878" s="201"/>
      <c r="AA878" s="201"/>
      <c r="AB878" s="201"/>
      <c r="AC878" s="201"/>
      <c r="AD878" s="201"/>
      <c r="AE878" s="201"/>
      <c r="AR878" s="297" t="s">
        <v>141</v>
      </c>
      <c r="AT878" s="297" t="s">
        <v>137</v>
      </c>
      <c r="AU878" s="297" t="s">
        <v>80</v>
      </c>
      <c r="AY878" s="192" t="s">
        <v>135</v>
      </c>
      <c r="BE878" s="298">
        <f>IF(N878="základní",J878,0)</f>
        <v>0</v>
      </c>
      <c r="BF878" s="298">
        <f>IF(N878="snížená",J878,0)</f>
        <v>0</v>
      </c>
      <c r="BG878" s="298">
        <f>IF(N878="zákl. přenesená",J878,0)</f>
        <v>0</v>
      </c>
      <c r="BH878" s="298">
        <f>IF(N878="sníž. přenesená",J878,0)</f>
        <v>0</v>
      </c>
      <c r="BI878" s="298">
        <f>IF(N878="nulová",J878,0)</f>
        <v>0</v>
      </c>
      <c r="BJ878" s="192" t="s">
        <v>78</v>
      </c>
      <c r="BK878" s="298">
        <f>ROUND(I878*H878,2)</f>
        <v>0</v>
      </c>
      <c r="BL878" s="192" t="s">
        <v>141</v>
      </c>
      <c r="BM878" s="297" t="s">
        <v>1031</v>
      </c>
    </row>
    <row r="879" spans="1:65" s="205" customFormat="1" ht="19.5" x14ac:dyDescent="0.2">
      <c r="A879" s="201"/>
      <c r="B879" s="202"/>
      <c r="C879" s="201"/>
      <c r="D879" s="299" t="s">
        <v>143</v>
      </c>
      <c r="E879" s="201"/>
      <c r="F879" s="300" t="s">
        <v>1032</v>
      </c>
      <c r="G879" s="201"/>
      <c r="H879" s="201"/>
      <c r="I879" s="49"/>
      <c r="J879" s="201"/>
      <c r="K879" s="201"/>
      <c r="L879" s="202"/>
      <c r="M879" s="301"/>
      <c r="N879" s="302"/>
      <c r="O879" s="294"/>
      <c r="P879" s="294"/>
      <c r="Q879" s="294"/>
      <c r="R879" s="294"/>
      <c r="S879" s="294"/>
      <c r="T879" s="303"/>
      <c r="U879" s="201"/>
      <c r="V879" s="201"/>
      <c r="W879" s="201"/>
      <c r="X879" s="201"/>
      <c r="Y879" s="201"/>
      <c r="Z879" s="201"/>
      <c r="AA879" s="201"/>
      <c r="AB879" s="201"/>
      <c r="AC879" s="201"/>
      <c r="AD879" s="201"/>
      <c r="AE879" s="201"/>
      <c r="AT879" s="192" t="s">
        <v>143</v>
      </c>
      <c r="AU879" s="192" t="s">
        <v>80</v>
      </c>
    </row>
    <row r="880" spans="1:65" s="205" customFormat="1" ht="19.5" x14ac:dyDescent="0.2">
      <c r="A880" s="201"/>
      <c r="B880" s="202"/>
      <c r="C880" s="201"/>
      <c r="D880" s="299" t="s">
        <v>171</v>
      </c>
      <c r="E880" s="201"/>
      <c r="F880" s="322" t="s">
        <v>172</v>
      </c>
      <c r="G880" s="201"/>
      <c r="H880" s="201"/>
      <c r="I880" s="49"/>
      <c r="J880" s="201"/>
      <c r="K880" s="201"/>
      <c r="L880" s="202"/>
      <c r="M880" s="301"/>
      <c r="N880" s="302"/>
      <c r="O880" s="294"/>
      <c r="P880" s="294"/>
      <c r="Q880" s="294"/>
      <c r="R880" s="294"/>
      <c r="S880" s="294"/>
      <c r="T880" s="303"/>
      <c r="U880" s="201"/>
      <c r="V880" s="201"/>
      <c r="W880" s="201"/>
      <c r="X880" s="201"/>
      <c r="Y880" s="201"/>
      <c r="Z880" s="201"/>
      <c r="AA880" s="201"/>
      <c r="AB880" s="201"/>
      <c r="AC880" s="201"/>
      <c r="AD880" s="201"/>
      <c r="AE880" s="201"/>
      <c r="AT880" s="192" t="s">
        <v>171</v>
      </c>
      <c r="AU880" s="192" t="s">
        <v>80</v>
      </c>
    </row>
    <row r="881" spans="1:65" s="323" customFormat="1" x14ac:dyDescent="0.2">
      <c r="B881" s="324"/>
      <c r="D881" s="299" t="s">
        <v>149</v>
      </c>
      <c r="E881" s="325" t="s">
        <v>1</v>
      </c>
      <c r="F881" s="326" t="s">
        <v>1033</v>
      </c>
      <c r="H881" s="325" t="s">
        <v>1</v>
      </c>
      <c r="I881" s="134"/>
      <c r="L881" s="324"/>
      <c r="M881" s="327"/>
      <c r="N881" s="328"/>
      <c r="O881" s="328"/>
      <c r="P881" s="328"/>
      <c r="Q881" s="328"/>
      <c r="R881" s="328"/>
      <c r="S881" s="328"/>
      <c r="T881" s="329"/>
      <c r="AT881" s="325" t="s">
        <v>149</v>
      </c>
      <c r="AU881" s="325" t="s">
        <v>80</v>
      </c>
      <c r="AV881" s="323" t="s">
        <v>78</v>
      </c>
      <c r="AW881" s="323" t="s">
        <v>32</v>
      </c>
      <c r="AX881" s="323" t="s">
        <v>72</v>
      </c>
      <c r="AY881" s="325" t="s">
        <v>135</v>
      </c>
    </row>
    <row r="882" spans="1:65" s="330" customFormat="1" x14ac:dyDescent="0.2">
      <c r="B882" s="331"/>
      <c r="D882" s="299" t="s">
        <v>149</v>
      </c>
      <c r="E882" s="332" t="s">
        <v>1</v>
      </c>
      <c r="F882" s="333" t="s">
        <v>1034</v>
      </c>
      <c r="H882" s="334">
        <v>24.8</v>
      </c>
      <c r="I882" s="142"/>
      <c r="L882" s="331"/>
      <c r="M882" s="335"/>
      <c r="N882" s="336"/>
      <c r="O882" s="336"/>
      <c r="P882" s="336"/>
      <c r="Q882" s="336"/>
      <c r="R882" s="336"/>
      <c r="S882" s="336"/>
      <c r="T882" s="337"/>
      <c r="AT882" s="332" t="s">
        <v>149</v>
      </c>
      <c r="AU882" s="332" t="s">
        <v>80</v>
      </c>
      <c r="AV882" s="330" t="s">
        <v>80</v>
      </c>
      <c r="AW882" s="330" t="s">
        <v>32</v>
      </c>
      <c r="AX882" s="330" t="s">
        <v>72</v>
      </c>
      <c r="AY882" s="332" t="s">
        <v>135</v>
      </c>
    </row>
    <row r="883" spans="1:65" s="330" customFormat="1" x14ac:dyDescent="0.2">
      <c r="B883" s="331"/>
      <c r="D883" s="299" t="s">
        <v>149</v>
      </c>
      <c r="E883" s="332" t="s">
        <v>1</v>
      </c>
      <c r="F883" s="333" t="s">
        <v>1035</v>
      </c>
      <c r="H883" s="334">
        <v>17.600000000000001</v>
      </c>
      <c r="I883" s="142"/>
      <c r="L883" s="331"/>
      <c r="M883" s="335"/>
      <c r="N883" s="336"/>
      <c r="O883" s="336"/>
      <c r="P883" s="336"/>
      <c r="Q883" s="336"/>
      <c r="R883" s="336"/>
      <c r="S883" s="336"/>
      <c r="T883" s="337"/>
      <c r="AT883" s="332" t="s">
        <v>149</v>
      </c>
      <c r="AU883" s="332" t="s">
        <v>80</v>
      </c>
      <c r="AV883" s="330" t="s">
        <v>80</v>
      </c>
      <c r="AW883" s="330" t="s">
        <v>32</v>
      </c>
      <c r="AX883" s="330" t="s">
        <v>72</v>
      </c>
      <c r="AY883" s="332" t="s">
        <v>135</v>
      </c>
    </row>
    <row r="884" spans="1:65" s="338" customFormat="1" x14ac:dyDescent="0.2">
      <c r="B884" s="339"/>
      <c r="D884" s="299" t="s">
        <v>149</v>
      </c>
      <c r="E884" s="340" t="s">
        <v>1</v>
      </c>
      <c r="F884" s="341" t="s">
        <v>165</v>
      </c>
      <c r="H884" s="342">
        <v>42.400000000000006</v>
      </c>
      <c r="I884" s="150"/>
      <c r="L884" s="339"/>
      <c r="M884" s="343"/>
      <c r="N884" s="344"/>
      <c r="O884" s="344"/>
      <c r="P884" s="344"/>
      <c r="Q884" s="344"/>
      <c r="R884" s="344"/>
      <c r="S884" s="344"/>
      <c r="T884" s="345"/>
      <c r="AT884" s="340" t="s">
        <v>149</v>
      </c>
      <c r="AU884" s="340" t="s">
        <v>80</v>
      </c>
      <c r="AV884" s="338" t="s">
        <v>141</v>
      </c>
      <c r="AW884" s="338" t="s">
        <v>32</v>
      </c>
      <c r="AX884" s="338" t="s">
        <v>78</v>
      </c>
      <c r="AY884" s="340" t="s">
        <v>135</v>
      </c>
    </row>
    <row r="885" spans="1:65" s="205" customFormat="1" ht="24" customHeight="1" x14ac:dyDescent="0.2">
      <c r="A885" s="201"/>
      <c r="B885" s="202"/>
      <c r="C885" s="286" t="s">
        <v>1036</v>
      </c>
      <c r="D885" s="286" t="s">
        <v>137</v>
      </c>
      <c r="E885" s="287" t="s">
        <v>1037</v>
      </c>
      <c r="F885" s="288" t="s">
        <v>1038</v>
      </c>
      <c r="G885" s="289" t="s">
        <v>234</v>
      </c>
      <c r="H885" s="290">
        <v>24.8</v>
      </c>
      <c r="I885" s="119"/>
      <c r="J885" s="291">
        <f>ROUND(I885*H885,2)</f>
        <v>0</v>
      </c>
      <c r="K885" s="288" t="s">
        <v>155</v>
      </c>
      <c r="L885" s="202"/>
      <c r="M885" s="292" t="s">
        <v>1</v>
      </c>
      <c r="N885" s="293" t="s">
        <v>40</v>
      </c>
      <c r="O885" s="294"/>
      <c r="P885" s="295">
        <f>O885*H885</f>
        <v>0</v>
      </c>
      <c r="Q885" s="295">
        <v>2.32E-3</v>
      </c>
      <c r="R885" s="295">
        <f>Q885*H885</f>
        <v>5.7536000000000004E-2</v>
      </c>
      <c r="S885" s="295">
        <v>0</v>
      </c>
      <c r="T885" s="296">
        <f>S885*H885</f>
        <v>0</v>
      </c>
      <c r="U885" s="201"/>
      <c r="V885" s="201"/>
      <c r="W885" s="201"/>
      <c r="X885" s="201"/>
      <c r="Y885" s="201"/>
      <c r="Z885" s="201"/>
      <c r="AA885" s="201"/>
      <c r="AB885" s="201"/>
      <c r="AC885" s="201"/>
      <c r="AD885" s="201"/>
      <c r="AE885" s="201"/>
      <c r="AR885" s="297" t="s">
        <v>141</v>
      </c>
      <c r="AT885" s="297" t="s">
        <v>137</v>
      </c>
      <c r="AU885" s="297" t="s">
        <v>80</v>
      </c>
      <c r="AY885" s="192" t="s">
        <v>135</v>
      </c>
      <c r="BE885" s="298">
        <f>IF(N885="základní",J885,0)</f>
        <v>0</v>
      </c>
      <c r="BF885" s="298">
        <f>IF(N885="snížená",J885,0)</f>
        <v>0</v>
      </c>
      <c r="BG885" s="298">
        <f>IF(N885="zákl. přenesená",J885,0)</f>
        <v>0</v>
      </c>
      <c r="BH885" s="298">
        <f>IF(N885="sníž. přenesená",J885,0)</f>
        <v>0</v>
      </c>
      <c r="BI885" s="298">
        <f>IF(N885="nulová",J885,0)</f>
        <v>0</v>
      </c>
      <c r="BJ885" s="192" t="s">
        <v>78</v>
      </c>
      <c r="BK885" s="298">
        <f>ROUND(I885*H885,2)</f>
        <v>0</v>
      </c>
      <c r="BL885" s="192" t="s">
        <v>141</v>
      </c>
      <c r="BM885" s="297" t="s">
        <v>1039</v>
      </c>
    </row>
    <row r="886" spans="1:65" s="205" customFormat="1" ht="39" x14ac:dyDescent="0.2">
      <c r="A886" s="201"/>
      <c r="B886" s="202"/>
      <c r="C886" s="201"/>
      <c r="D886" s="299" t="s">
        <v>143</v>
      </c>
      <c r="E886" s="201"/>
      <c r="F886" s="300" t="s">
        <v>1040</v>
      </c>
      <c r="G886" s="201"/>
      <c r="H886" s="201"/>
      <c r="I886" s="49"/>
      <c r="J886" s="201"/>
      <c r="K886" s="201"/>
      <c r="L886" s="202"/>
      <c r="M886" s="301"/>
      <c r="N886" s="302"/>
      <c r="O886" s="294"/>
      <c r="P886" s="294"/>
      <c r="Q886" s="294"/>
      <c r="R886" s="294"/>
      <c r="S886" s="294"/>
      <c r="T886" s="303"/>
      <c r="U886" s="201"/>
      <c r="V886" s="201"/>
      <c r="W886" s="201"/>
      <c r="X886" s="201"/>
      <c r="Y886" s="201"/>
      <c r="Z886" s="201"/>
      <c r="AA886" s="201"/>
      <c r="AB886" s="201"/>
      <c r="AC886" s="201"/>
      <c r="AD886" s="201"/>
      <c r="AE886" s="201"/>
      <c r="AT886" s="192" t="s">
        <v>143</v>
      </c>
      <c r="AU886" s="192" t="s">
        <v>80</v>
      </c>
    </row>
    <row r="887" spans="1:65" s="205" customFormat="1" ht="19.5" x14ac:dyDescent="0.2">
      <c r="A887" s="201"/>
      <c r="B887" s="202"/>
      <c r="C887" s="201"/>
      <c r="D887" s="299" t="s">
        <v>171</v>
      </c>
      <c r="E887" s="201"/>
      <c r="F887" s="322" t="s">
        <v>172</v>
      </c>
      <c r="G887" s="201"/>
      <c r="H887" s="201"/>
      <c r="I887" s="49"/>
      <c r="J887" s="201"/>
      <c r="K887" s="201"/>
      <c r="L887" s="202"/>
      <c r="M887" s="301"/>
      <c r="N887" s="302"/>
      <c r="O887" s="294"/>
      <c r="P887" s="294"/>
      <c r="Q887" s="294"/>
      <c r="R887" s="294"/>
      <c r="S887" s="294"/>
      <c r="T887" s="303"/>
      <c r="U887" s="201"/>
      <c r="V887" s="201"/>
      <c r="W887" s="201"/>
      <c r="X887" s="201"/>
      <c r="Y887" s="201"/>
      <c r="Z887" s="201"/>
      <c r="AA887" s="201"/>
      <c r="AB887" s="201"/>
      <c r="AC887" s="201"/>
      <c r="AD887" s="201"/>
      <c r="AE887" s="201"/>
      <c r="AT887" s="192" t="s">
        <v>171</v>
      </c>
      <c r="AU887" s="192" t="s">
        <v>80</v>
      </c>
    </row>
    <row r="888" spans="1:65" s="323" customFormat="1" x14ac:dyDescent="0.2">
      <c r="B888" s="324"/>
      <c r="D888" s="299" t="s">
        <v>149</v>
      </c>
      <c r="E888" s="325" t="s">
        <v>1</v>
      </c>
      <c r="F888" s="326" t="s">
        <v>1041</v>
      </c>
      <c r="H888" s="325" t="s">
        <v>1</v>
      </c>
      <c r="I888" s="134"/>
      <c r="L888" s="324"/>
      <c r="M888" s="327"/>
      <c r="N888" s="328"/>
      <c r="O888" s="328"/>
      <c r="P888" s="328"/>
      <c r="Q888" s="328"/>
      <c r="R888" s="328"/>
      <c r="S888" s="328"/>
      <c r="T888" s="329"/>
      <c r="AT888" s="325" t="s">
        <v>149</v>
      </c>
      <c r="AU888" s="325" t="s">
        <v>80</v>
      </c>
      <c r="AV888" s="323" t="s">
        <v>78</v>
      </c>
      <c r="AW888" s="323" t="s">
        <v>32</v>
      </c>
      <c r="AX888" s="323" t="s">
        <v>72</v>
      </c>
      <c r="AY888" s="325" t="s">
        <v>135</v>
      </c>
    </row>
    <row r="889" spans="1:65" s="330" customFormat="1" x14ac:dyDescent="0.2">
      <c r="B889" s="331"/>
      <c r="D889" s="299" t="s">
        <v>149</v>
      </c>
      <c r="E889" s="332" t="s">
        <v>1</v>
      </c>
      <c r="F889" s="333" t="s">
        <v>1034</v>
      </c>
      <c r="H889" s="334">
        <v>24.8</v>
      </c>
      <c r="I889" s="142"/>
      <c r="L889" s="331"/>
      <c r="M889" s="335"/>
      <c r="N889" s="336"/>
      <c r="O889" s="336"/>
      <c r="P889" s="336"/>
      <c r="Q889" s="336"/>
      <c r="R889" s="336"/>
      <c r="S889" s="336"/>
      <c r="T889" s="337"/>
      <c r="AT889" s="332" t="s">
        <v>149</v>
      </c>
      <c r="AU889" s="332" t="s">
        <v>80</v>
      </c>
      <c r="AV889" s="330" t="s">
        <v>80</v>
      </c>
      <c r="AW889" s="330" t="s">
        <v>32</v>
      </c>
      <c r="AX889" s="330" t="s">
        <v>78</v>
      </c>
      <c r="AY889" s="332" t="s">
        <v>135</v>
      </c>
    </row>
    <row r="890" spans="1:65" s="273" customFormat="1" ht="22.9" customHeight="1" x14ac:dyDescent="0.2">
      <c r="B890" s="274"/>
      <c r="D890" s="275" t="s">
        <v>71</v>
      </c>
      <c r="E890" s="284" t="s">
        <v>1042</v>
      </c>
      <c r="F890" s="284" t="s">
        <v>1043</v>
      </c>
      <c r="I890" s="103"/>
      <c r="J890" s="285">
        <f>BK890</f>
        <v>0</v>
      </c>
      <c r="L890" s="274"/>
      <c r="M890" s="278"/>
      <c r="N890" s="279"/>
      <c r="O890" s="279"/>
      <c r="P890" s="280">
        <f>SUM(P891:P903)</f>
        <v>0</v>
      </c>
      <c r="Q890" s="279"/>
      <c r="R890" s="280">
        <f>SUM(R891:R903)</f>
        <v>0</v>
      </c>
      <c r="S890" s="279"/>
      <c r="T890" s="281">
        <f>SUM(T891:T903)</f>
        <v>0</v>
      </c>
      <c r="AR890" s="275" t="s">
        <v>78</v>
      </c>
      <c r="AT890" s="282" t="s">
        <v>71</v>
      </c>
      <c r="AU890" s="282" t="s">
        <v>78</v>
      </c>
      <c r="AY890" s="275" t="s">
        <v>135</v>
      </c>
      <c r="BK890" s="283">
        <f>SUM(BK891:BK903)</f>
        <v>0</v>
      </c>
    </row>
    <row r="891" spans="1:65" s="205" customFormat="1" ht="16.5" customHeight="1" x14ac:dyDescent="0.2">
      <c r="A891" s="201"/>
      <c r="B891" s="202"/>
      <c r="C891" s="286" t="s">
        <v>1044</v>
      </c>
      <c r="D891" s="286" t="s">
        <v>137</v>
      </c>
      <c r="E891" s="287" t="s">
        <v>1045</v>
      </c>
      <c r="F891" s="288" t="s">
        <v>1046</v>
      </c>
      <c r="G891" s="289" t="s">
        <v>453</v>
      </c>
      <c r="H891" s="290">
        <v>7383.442</v>
      </c>
      <c r="I891" s="119"/>
      <c r="J891" s="291">
        <f>ROUND(I891*H891,2)</f>
        <v>0</v>
      </c>
      <c r="K891" s="288" t="s">
        <v>155</v>
      </c>
      <c r="L891" s="202"/>
      <c r="M891" s="292" t="s">
        <v>1</v>
      </c>
      <c r="N891" s="293" t="s">
        <v>40</v>
      </c>
      <c r="O891" s="294"/>
      <c r="P891" s="295">
        <f>O891*H891</f>
        <v>0</v>
      </c>
      <c r="Q891" s="295">
        <v>0</v>
      </c>
      <c r="R891" s="295">
        <f>Q891*H891</f>
        <v>0</v>
      </c>
      <c r="S891" s="295">
        <v>0</v>
      </c>
      <c r="T891" s="296">
        <f>S891*H891</f>
        <v>0</v>
      </c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R891" s="297" t="s">
        <v>141</v>
      </c>
      <c r="AT891" s="297" t="s">
        <v>137</v>
      </c>
      <c r="AU891" s="297" t="s">
        <v>80</v>
      </c>
      <c r="AY891" s="192" t="s">
        <v>135</v>
      </c>
      <c r="BE891" s="298">
        <f>IF(N891="základní",J891,0)</f>
        <v>0</v>
      </c>
      <c r="BF891" s="298">
        <f>IF(N891="snížená",J891,0)</f>
        <v>0</v>
      </c>
      <c r="BG891" s="298">
        <f>IF(N891="zákl. přenesená",J891,0)</f>
        <v>0</v>
      </c>
      <c r="BH891" s="298">
        <f>IF(N891="sníž. přenesená",J891,0)</f>
        <v>0</v>
      </c>
      <c r="BI891" s="298">
        <f>IF(N891="nulová",J891,0)</f>
        <v>0</v>
      </c>
      <c r="BJ891" s="192" t="s">
        <v>78</v>
      </c>
      <c r="BK891" s="298">
        <f>ROUND(I891*H891,2)</f>
        <v>0</v>
      </c>
      <c r="BL891" s="192" t="s">
        <v>141</v>
      </c>
      <c r="BM891" s="297" t="s">
        <v>1047</v>
      </c>
    </row>
    <row r="892" spans="1:65" s="205" customFormat="1" ht="19.5" x14ac:dyDescent="0.2">
      <c r="A892" s="201"/>
      <c r="B892" s="202"/>
      <c r="C892" s="201"/>
      <c r="D892" s="299" t="s">
        <v>143</v>
      </c>
      <c r="E892" s="201"/>
      <c r="F892" s="300" t="s">
        <v>1048</v>
      </c>
      <c r="G892" s="201"/>
      <c r="H892" s="201"/>
      <c r="I892" s="49"/>
      <c r="J892" s="201"/>
      <c r="K892" s="201"/>
      <c r="L892" s="202"/>
      <c r="M892" s="301"/>
      <c r="N892" s="302"/>
      <c r="O892" s="294"/>
      <c r="P892" s="294"/>
      <c r="Q892" s="294"/>
      <c r="R892" s="294"/>
      <c r="S892" s="294"/>
      <c r="T892" s="303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T892" s="192" t="s">
        <v>143</v>
      </c>
      <c r="AU892" s="192" t="s">
        <v>80</v>
      </c>
    </row>
    <row r="893" spans="1:65" s="205" customFormat="1" ht="24" customHeight="1" x14ac:dyDescent="0.2">
      <c r="A893" s="201"/>
      <c r="B893" s="202"/>
      <c r="C893" s="286" t="s">
        <v>1049</v>
      </c>
      <c r="D893" s="286" t="s">
        <v>137</v>
      </c>
      <c r="E893" s="287" t="s">
        <v>1050</v>
      </c>
      <c r="F893" s="288" t="s">
        <v>1051</v>
      </c>
      <c r="G893" s="289" t="s">
        <v>453</v>
      </c>
      <c r="H893" s="290">
        <v>103368.18799999999</v>
      </c>
      <c r="I893" s="119"/>
      <c r="J893" s="291">
        <f>ROUND(I893*H893,2)</f>
        <v>0</v>
      </c>
      <c r="K893" s="288" t="s">
        <v>155</v>
      </c>
      <c r="L893" s="202"/>
      <c r="M893" s="292" t="s">
        <v>1</v>
      </c>
      <c r="N893" s="293" t="s">
        <v>40</v>
      </c>
      <c r="O893" s="294"/>
      <c r="P893" s="295">
        <f>O893*H893</f>
        <v>0</v>
      </c>
      <c r="Q893" s="295">
        <v>0</v>
      </c>
      <c r="R893" s="295">
        <f>Q893*H893</f>
        <v>0</v>
      </c>
      <c r="S893" s="295">
        <v>0</v>
      </c>
      <c r="T893" s="296">
        <f>S893*H893</f>
        <v>0</v>
      </c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R893" s="297" t="s">
        <v>141</v>
      </c>
      <c r="AT893" s="297" t="s">
        <v>137</v>
      </c>
      <c r="AU893" s="297" t="s">
        <v>80</v>
      </c>
      <c r="AY893" s="192" t="s">
        <v>135</v>
      </c>
      <c r="BE893" s="298">
        <f>IF(N893="základní",J893,0)</f>
        <v>0</v>
      </c>
      <c r="BF893" s="298">
        <f>IF(N893="snížená",J893,0)</f>
        <v>0</v>
      </c>
      <c r="BG893" s="298">
        <f>IF(N893="zákl. přenesená",J893,0)</f>
        <v>0</v>
      </c>
      <c r="BH893" s="298">
        <f>IF(N893="sníž. přenesená",J893,0)</f>
        <v>0</v>
      </c>
      <c r="BI893" s="298">
        <f>IF(N893="nulová",J893,0)</f>
        <v>0</v>
      </c>
      <c r="BJ893" s="192" t="s">
        <v>78</v>
      </c>
      <c r="BK893" s="298">
        <f>ROUND(I893*H893,2)</f>
        <v>0</v>
      </c>
      <c r="BL893" s="192" t="s">
        <v>141</v>
      </c>
      <c r="BM893" s="297" t="s">
        <v>1052</v>
      </c>
    </row>
    <row r="894" spans="1:65" s="205" customFormat="1" ht="29.25" x14ac:dyDescent="0.2">
      <c r="A894" s="201"/>
      <c r="B894" s="202"/>
      <c r="C894" s="201"/>
      <c r="D894" s="299" t="s">
        <v>143</v>
      </c>
      <c r="E894" s="201"/>
      <c r="F894" s="300" t="s">
        <v>1053</v>
      </c>
      <c r="G894" s="201"/>
      <c r="H894" s="201"/>
      <c r="I894" s="49"/>
      <c r="J894" s="201"/>
      <c r="K894" s="201"/>
      <c r="L894" s="202"/>
      <c r="M894" s="301"/>
      <c r="N894" s="302"/>
      <c r="O894" s="294"/>
      <c r="P894" s="294"/>
      <c r="Q894" s="294"/>
      <c r="R894" s="294"/>
      <c r="S894" s="294"/>
      <c r="T894" s="303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T894" s="192" t="s">
        <v>143</v>
      </c>
      <c r="AU894" s="192" t="s">
        <v>80</v>
      </c>
    </row>
    <row r="895" spans="1:65" s="330" customFormat="1" x14ac:dyDescent="0.2">
      <c r="B895" s="331"/>
      <c r="D895" s="299" t="s">
        <v>149</v>
      </c>
      <c r="F895" s="333" t="s">
        <v>1054</v>
      </c>
      <c r="H895" s="334">
        <v>103368.18799999999</v>
      </c>
      <c r="I895" s="142"/>
      <c r="L895" s="331"/>
      <c r="M895" s="335"/>
      <c r="N895" s="336"/>
      <c r="O895" s="336"/>
      <c r="P895" s="336"/>
      <c r="Q895" s="336"/>
      <c r="R895" s="336"/>
      <c r="S895" s="336"/>
      <c r="T895" s="337"/>
      <c r="AT895" s="332" t="s">
        <v>149</v>
      </c>
      <c r="AU895" s="332" t="s">
        <v>80</v>
      </c>
      <c r="AV895" s="330" t="s">
        <v>80</v>
      </c>
      <c r="AW895" s="330" t="s">
        <v>3</v>
      </c>
      <c r="AX895" s="330" t="s">
        <v>78</v>
      </c>
      <c r="AY895" s="332" t="s">
        <v>135</v>
      </c>
    </row>
    <row r="896" spans="1:65" s="205" customFormat="1" ht="24" customHeight="1" x14ac:dyDescent="0.2">
      <c r="A896" s="201"/>
      <c r="B896" s="202"/>
      <c r="C896" s="286" t="s">
        <v>1055</v>
      </c>
      <c r="D896" s="286" t="s">
        <v>137</v>
      </c>
      <c r="E896" s="287" t="s">
        <v>1056</v>
      </c>
      <c r="F896" s="288" t="s">
        <v>1057</v>
      </c>
      <c r="G896" s="289" t="s">
        <v>453</v>
      </c>
      <c r="H896" s="290">
        <v>7383.442</v>
      </c>
      <c r="I896" s="119"/>
      <c r="J896" s="291">
        <f>ROUND(I896*H896,2)</f>
        <v>0</v>
      </c>
      <c r="K896" s="288" t="s">
        <v>155</v>
      </c>
      <c r="L896" s="202"/>
      <c r="M896" s="292" t="s">
        <v>1</v>
      </c>
      <c r="N896" s="293" t="s">
        <v>40</v>
      </c>
      <c r="O896" s="294"/>
      <c r="P896" s="295">
        <f>O896*H896</f>
        <v>0</v>
      </c>
      <c r="Q896" s="295">
        <v>0</v>
      </c>
      <c r="R896" s="295">
        <f>Q896*H896</f>
        <v>0</v>
      </c>
      <c r="S896" s="295">
        <v>0</v>
      </c>
      <c r="T896" s="296">
        <f>S896*H896</f>
        <v>0</v>
      </c>
      <c r="U896" s="201"/>
      <c r="V896" s="201"/>
      <c r="W896" s="201"/>
      <c r="X896" s="201"/>
      <c r="Y896" s="201"/>
      <c r="Z896" s="201"/>
      <c r="AA896" s="201"/>
      <c r="AB896" s="201"/>
      <c r="AC896" s="201"/>
      <c r="AD896" s="201"/>
      <c r="AE896" s="201"/>
      <c r="AR896" s="297" t="s">
        <v>141</v>
      </c>
      <c r="AT896" s="297" t="s">
        <v>137</v>
      </c>
      <c r="AU896" s="297" t="s">
        <v>80</v>
      </c>
      <c r="AY896" s="192" t="s">
        <v>135</v>
      </c>
      <c r="BE896" s="298">
        <f>IF(N896="základní",J896,0)</f>
        <v>0</v>
      </c>
      <c r="BF896" s="298">
        <f>IF(N896="snížená",J896,0)</f>
        <v>0</v>
      </c>
      <c r="BG896" s="298">
        <f>IF(N896="zákl. přenesená",J896,0)</f>
        <v>0</v>
      </c>
      <c r="BH896" s="298">
        <f>IF(N896="sníž. přenesená",J896,0)</f>
        <v>0</v>
      </c>
      <c r="BI896" s="298">
        <f>IF(N896="nulová",J896,0)</f>
        <v>0</v>
      </c>
      <c r="BJ896" s="192" t="s">
        <v>78</v>
      </c>
      <c r="BK896" s="298">
        <f>ROUND(I896*H896,2)</f>
        <v>0</v>
      </c>
      <c r="BL896" s="192" t="s">
        <v>141</v>
      </c>
      <c r="BM896" s="297" t="s">
        <v>1058</v>
      </c>
    </row>
    <row r="897" spans="1:65" s="205" customFormat="1" x14ac:dyDescent="0.2">
      <c r="A897" s="201"/>
      <c r="B897" s="202"/>
      <c r="C897" s="201"/>
      <c r="D897" s="299" t="s">
        <v>143</v>
      </c>
      <c r="E897" s="201"/>
      <c r="F897" s="300" t="s">
        <v>1059</v>
      </c>
      <c r="G897" s="201"/>
      <c r="H897" s="201"/>
      <c r="I897" s="49"/>
      <c r="J897" s="201"/>
      <c r="K897" s="201"/>
      <c r="L897" s="202"/>
      <c r="M897" s="301"/>
      <c r="N897" s="302"/>
      <c r="O897" s="294"/>
      <c r="P897" s="294"/>
      <c r="Q897" s="294"/>
      <c r="R897" s="294"/>
      <c r="S897" s="294"/>
      <c r="T897" s="303"/>
      <c r="U897" s="201"/>
      <c r="V897" s="201"/>
      <c r="W897" s="201"/>
      <c r="X897" s="201"/>
      <c r="Y897" s="201"/>
      <c r="Z897" s="201"/>
      <c r="AA897" s="201"/>
      <c r="AB897" s="201"/>
      <c r="AC897" s="201"/>
      <c r="AD897" s="201"/>
      <c r="AE897" s="201"/>
      <c r="AT897" s="192" t="s">
        <v>143</v>
      </c>
      <c r="AU897" s="192" t="s">
        <v>80</v>
      </c>
    </row>
    <row r="898" spans="1:65" s="205" customFormat="1" ht="24" customHeight="1" x14ac:dyDescent="0.2">
      <c r="A898" s="201"/>
      <c r="B898" s="202"/>
      <c r="C898" s="286" t="s">
        <v>1060</v>
      </c>
      <c r="D898" s="286" t="s">
        <v>137</v>
      </c>
      <c r="E898" s="287" t="s">
        <v>1061</v>
      </c>
      <c r="F898" s="288" t="s">
        <v>1062</v>
      </c>
      <c r="G898" s="289" t="s">
        <v>453</v>
      </c>
      <c r="H898" s="290">
        <v>4563.34</v>
      </c>
      <c r="I898" s="119"/>
      <c r="J898" s="291">
        <f>ROUND(I898*H898,2)</f>
        <v>0</v>
      </c>
      <c r="K898" s="288" t="s">
        <v>155</v>
      </c>
      <c r="L898" s="202"/>
      <c r="M898" s="292" t="s">
        <v>1</v>
      </c>
      <c r="N898" s="293" t="s">
        <v>40</v>
      </c>
      <c r="O898" s="294"/>
      <c r="P898" s="295">
        <f>O898*H898</f>
        <v>0</v>
      </c>
      <c r="Q898" s="295">
        <v>0</v>
      </c>
      <c r="R898" s="295">
        <f>Q898*H898</f>
        <v>0</v>
      </c>
      <c r="S898" s="295">
        <v>0</v>
      </c>
      <c r="T898" s="296">
        <f>S898*H898</f>
        <v>0</v>
      </c>
      <c r="U898" s="201"/>
      <c r="V898" s="201"/>
      <c r="W898" s="201"/>
      <c r="X898" s="201"/>
      <c r="Y898" s="201"/>
      <c r="Z898" s="201"/>
      <c r="AA898" s="201"/>
      <c r="AB898" s="201"/>
      <c r="AC898" s="201"/>
      <c r="AD898" s="201"/>
      <c r="AE898" s="201"/>
      <c r="AR898" s="297" t="s">
        <v>141</v>
      </c>
      <c r="AT898" s="297" t="s">
        <v>137</v>
      </c>
      <c r="AU898" s="297" t="s">
        <v>80</v>
      </c>
      <c r="AY898" s="192" t="s">
        <v>135</v>
      </c>
      <c r="BE898" s="298">
        <f>IF(N898="základní",J898,0)</f>
        <v>0</v>
      </c>
      <c r="BF898" s="298">
        <f>IF(N898="snížená",J898,0)</f>
        <v>0</v>
      </c>
      <c r="BG898" s="298">
        <f>IF(N898="zákl. přenesená",J898,0)</f>
        <v>0</v>
      </c>
      <c r="BH898" s="298">
        <f>IF(N898="sníž. přenesená",J898,0)</f>
        <v>0</v>
      </c>
      <c r="BI898" s="298">
        <f>IF(N898="nulová",J898,0)</f>
        <v>0</v>
      </c>
      <c r="BJ898" s="192" t="s">
        <v>78</v>
      </c>
      <c r="BK898" s="298">
        <f>ROUND(I898*H898,2)</f>
        <v>0</v>
      </c>
      <c r="BL898" s="192" t="s">
        <v>141</v>
      </c>
      <c r="BM898" s="297" t="s">
        <v>1063</v>
      </c>
    </row>
    <row r="899" spans="1:65" s="205" customFormat="1" ht="29.25" x14ac:dyDescent="0.2">
      <c r="A899" s="201"/>
      <c r="B899" s="202"/>
      <c r="C899" s="201"/>
      <c r="D899" s="299" t="s">
        <v>143</v>
      </c>
      <c r="E899" s="201"/>
      <c r="F899" s="300" t="s">
        <v>1064</v>
      </c>
      <c r="G899" s="201"/>
      <c r="H899" s="201"/>
      <c r="I899" s="49"/>
      <c r="J899" s="201"/>
      <c r="K899" s="201"/>
      <c r="L899" s="202"/>
      <c r="M899" s="301"/>
      <c r="N899" s="302"/>
      <c r="O899" s="294"/>
      <c r="P899" s="294"/>
      <c r="Q899" s="294"/>
      <c r="R899" s="294"/>
      <c r="S899" s="294"/>
      <c r="T899" s="303"/>
      <c r="U899" s="201"/>
      <c r="V899" s="201"/>
      <c r="W899" s="201"/>
      <c r="X899" s="201"/>
      <c r="Y899" s="201"/>
      <c r="Z899" s="201"/>
      <c r="AA899" s="201"/>
      <c r="AB899" s="201"/>
      <c r="AC899" s="201"/>
      <c r="AD899" s="201"/>
      <c r="AE899" s="201"/>
      <c r="AT899" s="192" t="s">
        <v>143</v>
      </c>
      <c r="AU899" s="192" t="s">
        <v>80</v>
      </c>
    </row>
    <row r="900" spans="1:65" s="330" customFormat="1" x14ac:dyDescent="0.2">
      <c r="B900" s="331"/>
      <c r="D900" s="299" t="s">
        <v>149</v>
      </c>
      <c r="E900" s="332" t="s">
        <v>1</v>
      </c>
      <c r="F900" s="333" t="s">
        <v>1065</v>
      </c>
      <c r="H900" s="334">
        <v>4563.34</v>
      </c>
      <c r="I900" s="142"/>
      <c r="L900" s="331"/>
      <c r="M900" s="335"/>
      <c r="N900" s="336"/>
      <c r="O900" s="336"/>
      <c r="P900" s="336"/>
      <c r="Q900" s="336"/>
      <c r="R900" s="336"/>
      <c r="S900" s="336"/>
      <c r="T900" s="337"/>
      <c r="AT900" s="332" t="s">
        <v>149</v>
      </c>
      <c r="AU900" s="332" t="s">
        <v>80</v>
      </c>
      <c r="AV900" s="330" t="s">
        <v>80</v>
      </c>
      <c r="AW900" s="330" t="s">
        <v>32</v>
      </c>
      <c r="AX900" s="330" t="s">
        <v>78</v>
      </c>
      <c r="AY900" s="332" t="s">
        <v>135</v>
      </c>
    </row>
    <row r="901" spans="1:65" s="205" customFormat="1" ht="24" customHeight="1" x14ac:dyDescent="0.2">
      <c r="A901" s="201"/>
      <c r="B901" s="202"/>
      <c r="C901" s="286" t="s">
        <v>1066</v>
      </c>
      <c r="D901" s="286" t="s">
        <v>137</v>
      </c>
      <c r="E901" s="287" t="s">
        <v>1067</v>
      </c>
      <c r="F901" s="288" t="s">
        <v>1068</v>
      </c>
      <c r="G901" s="289" t="s">
        <v>453</v>
      </c>
      <c r="H901" s="290">
        <v>2820.1019999999999</v>
      </c>
      <c r="I901" s="119"/>
      <c r="J901" s="291">
        <f>ROUND(I901*H901,2)</f>
        <v>0</v>
      </c>
      <c r="K901" s="288" t="s">
        <v>155</v>
      </c>
      <c r="L901" s="202"/>
      <c r="M901" s="292" t="s">
        <v>1</v>
      </c>
      <c r="N901" s="293" t="s">
        <v>40</v>
      </c>
      <c r="O901" s="294"/>
      <c r="P901" s="295">
        <f>O901*H901</f>
        <v>0</v>
      </c>
      <c r="Q901" s="295">
        <v>0</v>
      </c>
      <c r="R901" s="295">
        <f>Q901*H901</f>
        <v>0</v>
      </c>
      <c r="S901" s="295">
        <v>0</v>
      </c>
      <c r="T901" s="296">
        <f>S901*H901</f>
        <v>0</v>
      </c>
      <c r="U901" s="201"/>
      <c r="V901" s="201"/>
      <c r="W901" s="201"/>
      <c r="X901" s="201"/>
      <c r="Y901" s="201"/>
      <c r="Z901" s="201"/>
      <c r="AA901" s="201"/>
      <c r="AB901" s="201"/>
      <c r="AC901" s="201"/>
      <c r="AD901" s="201"/>
      <c r="AE901" s="201"/>
      <c r="AR901" s="297" t="s">
        <v>141</v>
      </c>
      <c r="AT901" s="297" t="s">
        <v>137</v>
      </c>
      <c r="AU901" s="297" t="s">
        <v>80</v>
      </c>
      <c r="AY901" s="192" t="s">
        <v>135</v>
      </c>
      <c r="BE901" s="298">
        <f>IF(N901="základní",J901,0)</f>
        <v>0</v>
      </c>
      <c r="BF901" s="298">
        <f>IF(N901="snížená",J901,0)</f>
        <v>0</v>
      </c>
      <c r="BG901" s="298">
        <f>IF(N901="zákl. přenesená",J901,0)</f>
        <v>0</v>
      </c>
      <c r="BH901" s="298">
        <f>IF(N901="sníž. přenesená",J901,0)</f>
        <v>0</v>
      </c>
      <c r="BI901" s="298">
        <f>IF(N901="nulová",J901,0)</f>
        <v>0</v>
      </c>
      <c r="BJ901" s="192" t="s">
        <v>78</v>
      </c>
      <c r="BK901" s="298">
        <f>ROUND(I901*H901,2)</f>
        <v>0</v>
      </c>
      <c r="BL901" s="192" t="s">
        <v>141</v>
      </c>
      <c r="BM901" s="297" t="s">
        <v>1069</v>
      </c>
    </row>
    <row r="902" spans="1:65" s="205" customFormat="1" ht="29.25" x14ac:dyDescent="0.2">
      <c r="A902" s="201"/>
      <c r="B902" s="202"/>
      <c r="C902" s="201"/>
      <c r="D902" s="299" t="s">
        <v>143</v>
      </c>
      <c r="E902" s="201"/>
      <c r="F902" s="300" t="s">
        <v>455</v>
      </c>
      <c r="G902" s="201"/>
      <c r="H902" s="201"/>
      <c r="I902" s="49"/>
      <c r="J902" s="201"/>
      <c r="K902" s="201"/>
      <c r="L902" s="202"/>
      <c r="M902" s="301"/>
      <c r="N902" s="302"/>
      <c r="O902" s="294"/>
      <c r="P902" s="294"/>
      <c r="Q902" s="294"/>
      <c r="R902" s="294"/>
      <c r="S902" s="294"/>
      <c r="T902" s="303"/>
      <c r="U902" s="201"/>
      <c r="V902" s="201"/>
      <c r="W902" s="201"/>
      <c r="X902" s="201"/>
      <c r="Y902" s="201"/>
      <c r="Z902" s="201"/>
      <c r="AA902" s="201"/>
      <c r="AB902" s="201"/>
      <c r="AC902" s="201"/>
      <c r="AD902" s="201"/>
      <c r="AE902" s="201"/>
      <c r="AT902" s="192" t="s">
        <v>143</v>
      </c>
      <c r="AU902" s="192" t="s">
        <v>80</v>
      </c>
    </row>
    <row r="903" spans="1:65" s="330" customFormat="1" x14ac:dyDescent="0.2">
      <c r="B903" s="331"/>
      <c r="D903" s="299" t="s">
        <v>149</v>
      </c>
      <c r="E903" s="332" t="s">
        <v>1</v>
      </c>
      <c r="F903" s="333" t="s">
        <v>1070</v>
      </c>
      <c r="H903" s="334">
        <v>2820.1019999999999</v>
      </c>
      <c r="I903" s="142"/>
      <c r="L903" s="331"/>
      <c r="M903" s="335"/>
      <c r="N903" s="336"/>
      <c r="O903" s="336"/>
      <c r="P903" s="336"/>
      <c r="Q903" s="336"/>
      <c r="R903" s="336"/>
      <c r="S903" s="336"/>
      <c r="T903" s="337"/>
      <c r="AT903" s="332" t="s">
        <v>149</v>
      </c>
      <c r="AU903" s="332" t="s">
        <v>80</v>
      </c>
      <c r="AV903" s="330" t="s">
        <v>80</v>
      </c>
      <c r="AW903" s="330" t="s">
        <v>32</v>
      </c>
      <c r="AX903" s="330" t="s">
        <v>78</v>
      </c>
      <c r="AY903" s="332" t="s">
        <v>135</v>
      </c>
    </row>
    <row r="904" spans="1:65" s="273" customFormat="1" ht="22.9" customHeight="1" x14ac:dyDescent="0.2">
      <c r="B904" s="274"/>
      <c r="D904" s="275" t="s">
        <v>71</v>
      </c>
      <c r="E904" s="284" t="s">
        <v>1071</v>
      </c>
      <c r="F904" s="284" t="s">
        <v>1072</v>
      </c>
      <c r="I904" s="103"/>
      <c r="J904" s="285">
        <f>BK904</f>
        <v>0</v>
      </c>
      <c r="L904" s="274"/>
      <c r="M904" s="278"/>
      <c r="N904" s="279"/>
      <c r="O904" s="279"/>
      <c r="P904" s="280">
        <f>SUM(P905:P906)</f>
        <v>0</v>
      </c>
      <c r="Q904" s="279"/>
      <c r="R904" s="280">
        <f>SUM(R905:R906)</f>
        <v>0</v>
      </c>
      <c r="S904" s="279"/>
      <c r="T904" s="281">
        <f>SUM(T905:T906)</f>
        <v>0</v>
      </c>
      <c r="AR904" s="275" t="s">
        <v>78</v>
      </c>
      <c r="AT904" s="282" t="s">
        <v>71</v>
      </c>
      <c r="AU904" s="282" t="s">
        <v>78</v>
      </c>
      <c r="AY904" s="275" t="s">
        <v>135</v>
      </c>
      <c r="BK904" s="283">
        <f>SUM(BK905:BK906)</f>
        <v>0</v>
      </c>
    </row>
    <row r="905" spans="1:65" s="205" customFormat="1" ht="24" customHeight="1" x14ac:dyDescent="0.2">
      <c r="A905" s="201"/>
      <c r="B905" s="202"/>
      <c r="C905" s="286" t="s">
        <v>1073</v>
      </c>
      <c r="D905" s="286" t="s">
        <v>137</v>
      </c>
      <c r="E905" s="287" t="s">
        <v>1074</v>
      </c>
      <c r="F905" s="288" t="s">
        <v>1075</v>
      </c>
      <c r="G905" s="289" t="s">
        <v>453</v>
      </c>
      <c r="H905" s="290">
        <v>2343.38</v>
      </c>
      <c r="I905" s="119"/>
      <c r="J905" s="291">
        <f>ROUND(I905*H905,2)</f>
        <v>0</v>
      </c>
      <c r="K905" s="288" t="s">
        <v>155</v>
      </c>
      <c r="L905" s="202"/>
      <c r="M905" s="292" t="s">
        <v>1</v>
      </c>
      <c r="N905" s="293" t="s">
        <v>40</v>
      </c>
      <c r="O905" s="294"/>
      <c r="P905" s="295">
        <f>O905*H905</f>
        <v>0</v>
      </c>
      <c r="Q905" s="295">
        <v>0</v>
      </c>
      <c r="R905" s="295">
        <f>Q905*H905</f>
        <v>0</v>
      </c>
      <c r="S905" s="295">
        <v>0</v>
      </c>
      <c r="T905" s="296">
        <f>S905*H905</f>
        <v>0</v>
      </c>
      <c r="U905" s="201"/>
      <c r="V905" s="201"/>
      <c r="W905" s="201"/>
      <c r="X905" s="201"/>
      <c r="Y905" s="201"/>
      <c r="Z905" s="201"/>
      <c r="AA905" s="201"/>
      <c r="AB905" s="201"/>
      <c r="AC905" s="201"/>
      <c r="AD905" s="201"/>
      <c r="AE905" s="201"/>
      <c r="AR905" s="297" t="s">
        <v>141</v>
      </c>
      <c r="AT905" s="297" t="s">
        <v>137</v>
      </c>
      <c r="AU905" s="297" t="s">
        <v>80</v>
      </c>
      <c r="AY905" s="192" t="s">
        <v>135</v>
      </c>
      <c r="BE905" s="298">
        <f>IF(N905="základní",J905,0)</f>
        <v>0</v>
      </c>
      <c r="BF905" s="298">
        <f>IF(N905="snížená",J905,0)</f>
        <v>0</v>
      </c>
      <c r="BG905" s="298">
        <f>IF(N905="zákl. přenesená",J905,0)</f>
        <v>0</v>
      </c>
      <c r="BH905" s="298">
        <f>IF(N905="sníž. přenesená",J905,0)</f>
        <v>0</v>
      </c>
      <c r="BI905" s="298">
        <f>IF(N905="nulová",J905,0)</f>
        <v>0</v>
      </c>
      <c r="BJ905" s="192" t="s">
        <v>78</v>
      </c>
      <c r="BK905" s="298">
        <f>ROUND(I905*H905,2)</f>
        <v>0</v>
      </c>
      <c r="BL905" s="192" t="s">
        <v>141</v>
      </c>
      <c r="BM905" s="297" t="s">
        <v>1076</v>
      </c>
    </row>
    <row r="906" spans="1:65" s="205" customFormat="1" ht="29.25" x14ac:dyDescent="0.2">
      <c r="A906" s="201"/>
      <c r="B906" s="202"/>
      <c r="C906" s="201"/>
      <c r="D906" s="299" t="s">
        <v>143</v>
      </c>
      <c r="E906" s="201"/>
      <c r="F906" s="300" t="s">
        <v>1077</v>
      </c>
      <c r="G906" s="201"/>
      <c r="H906" s="201"/>
      <c r="I906" s="49"/>
      <c r="J906" s="201"/>
      <c r="K906" s="201"/>
      <c r="L906" s="202"/>
      <c r="M906" s="301"/>
      <c r="N906" s="302"/>
      <c r="O906" s="294"/>
      <c r="P906" s="294"/>
      <c r="Q906" s="294"/>
      <c r="R906" s="294"/>
      <c r="S906" s="294"/>
      <c r="T906" s="303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T906" s="192" t="s">
        <v>143</v>
      </c>
      <c r="AU906" s="192" t="s">
        <v>80</v>
      </c>
    </row>
    <row r="907" spans="1:65" s="273" customFormat="1" ht="25.9" customHeight="1" x14ac:dyDescent="0.2">
      <c r="B907" s="274"/>
      <c r="D907" s="275" t="s">
        <v>71</v>
      </c>
      <c r="E907" s="276" t="s">
        <v>1078</v>
      </c>
      <c r="F907" s="276" t="s">
        <v>1079</v>
      </c>
      <c r="I907" s="103"/>
      <c r="J907" s="277">
        <f>BK907</f>
        <v>0</v>
      </c>
      <c r="L907" s="274"/>
      <c r="M907" s="278"/>
      <c r="N907" s="279"/>
      <c r="O907" s="279"/>
      <c r="P907" s="280">
        <f>P908+P922</f>
        <v>0</v>
      </c>
      <c r="Q907" s="279"/>
      <c r="R907" s="280">
        <f>R908+R922</f>
        <v>3.6845100000000006E-2</v>
      </c>
      <c r="S907" s="279"/>
      <c r="T907" s="281">
        <f>T908+T922</f>
        <v>0</v>
      </c>
      <c r="AR907" s="275" t="s">
        <v>80</v>
      </c>
      <c r="AT907" s="282" t="s">
        <v>71</v>
      </c>
      <c r="AU907" s="282" t="s">
        <v>72</v>
      </c>
      <c r="AY907" s="275" t="s">
        <v>135</v>
      </c>
      <c r="BK907" s="283">
        <f>BK908+BK922</f>
        <v>0</v>
      </c>
    </row>
    <row r="908" spans="1:65" s="273" customFormat="1" ht="22.9" customHeight="1" x14ac:dyDescent="0.2">
      <c r="B908" s="274"/>
      <c r="D908" s="275" t="s">
        <v>71</v>
      </c>
      <c r="E908" s="284" t="s">
        <v>1080</v>
      </c>
      <c r="F908" s="284" t="s">
        <v>1081</v>
      </c>
      <c r="I908" s="103"/>
      <c r="J908" s="285">
        <f>BK908</f>
        <v>0</v>
      </c>
      <c r="L908" s="274"/>
      <c r="M908" s="278"/>
      <c r="N908" s="279"/>
      <c r="O908" s="279"/>
      <c r="P908" s="280">
        <f>SUM(P909:P921)</f>
        <v>0</v>
      </c>
      <c r="Q908" s="279"/>
      <c r="R908" s="280">
        <f>SUM(R909:R921)</f>
        <v>2.8000000000000001E-2</v>
      </c>
      <c r="S908" s="279"/>
      <c r="T908" s="281">
        <f>SUM(T909:T921)</f>
        <v>0</v>
      </c>
      <c r="AR908" s="275" t="s">
        <v>80</v>
      </c>
      <c r="AT908" s="282" t="s">
        <v>71</v>
      </c>
      <c r="AU908" s="282" t="s">
        <v>78</v>
      </c>
      <c r="AY908" s="275" t="s">
        <v>135</v>
      </c>
      <c r="BK908" s="283">
        <f>SUM(BK909:BK921)</f>
        <v>0</v>
      </c>
    </row>
    <row r="909" spans="1:65" s="205" customFormat="1" ht="24" customHeight="1" x14ac:dyDescent="0.2">
      <c r="A909" s="201"/>
      <c r="B909" s="202"/>
      <c r="C909" s="286" t="s">
        <v>1082</v>
      </c>
      <c r="D909" s="286" t="s">
        <v>137</v>
      </c>
      <c r="E909" s="287" t="s">
        <v>1083</v>
      </c>
      <c r="F909" s="288" t="s">
        <v>1084</v>
      </c>
      <c r="G909" s="289" t="s">
        <v>140</v>
      </c>
      <c r="H909" s="290">
        <v>61.91</v>
      </c>
      <c r="I909" s="119"/>
      <c r="J909" s="291">
        <f>ROUND(I909*H909,2)</f>
        <v>0</v>
      </c>
      <c r="K909" s="288" t="s">
        <v>155</v>
      </c>
      <c r="L909" s="202"/>
      <c r="M909" s="292" t="s">
        <v>1</v>
      </c>
      <c r="N909" s="293" t="s">
        <v>40</v>
      </c>
      <c r="O909" s="294"/>
      <c r="P909" s="295">
        <f>O909*H909</f>
        <v>0</v>
      </c>
      <c r="Q909" s="295">
        <v>0</v>
      </c>
      <c r="R909" s="295">
        <f>Q909*H909</f>
        <v>0</v>
      </c>
      <c r="S909" s="295">
        <v>0</v>
      </c>
      <c r="T909" s="296">
        <f>S909*H909</f>
        <v>0</v>
      </c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R909" s="297" t="s">
        <v>286</v>
      </c>
      <c r="AT909" s="297" t="s">
        <v>137</v>
      </c>
      <c r="AU909" s="297" t="s">
        <v>80</v>
      </c>
      <c r="AY909" s="192" t="s">
        <v>135</v>
      </c>
      <c r="BE909" s="298">
        <f>IF(N909="základní",J909,0)</f>
        <v>0</v>
      </c>
      <c r="BF909" s="298">
        <f>IF(N909="snížená",J909,0)</f>
        <v>0</v>
      </c>
      <c r="BG909" s="298">
        <f>IF(N909="zákl. přenesená",J909,0)</f>
        <v>0</v>
      </c>
      <c r="BH909" s="298">
        <f>IF(N909="sníž. přenesená",J909,0)</f>
        <v>0</v>
      </c>
      <c r="BI909" s="298">
        <f>IF(N909="nulová",J909,0)</f>
        <v>0</v>
      </c>
      <c r="BJ909" s="192" t="s">
        <v>78</v>
      </c>
      <c r="BK909" s="298">
        <f>ROUND(I909*H909,2)</f>
        <v>0</v>
      </c>
      <c r="BL909" s="192" t="s">
        <v>286</v>
      </c>
      <c r="BM909" s="297" t="s">
        <v>1085</v>
      </c>
    </row>
    <row r="910" spans="1:65" s="205" customFormat="1" ht="19.5" x14ac:dyDescent="0.2">
      <c r="A910" s="201"/>
      <c r="B910" s="202"/>
      <c r="C910" s="201"/>
      <c r="D910" s="299" t="s">
        <v>143</v>
      </c>
      <c r="E910" s="201"/>
      <c r="F910" s="300" t="s">
        <v>1086</v>
      </c>
      <c r="G910" s="201"/>
      <c r="H910" s="201"/>
      <c r="I910" s="49"/>
      <c r="J910" s="201"/>
      <c r="K910" s="201"/>
      <c r="L910" s="202"/>
      <c r="M910" s="301"/>
      <c r="N910" s="302"/>
      <c r="O910" s="294"/>
      <c r="P910" s="294"/>
      <c r="Q910" s="294"/>
      <c r="R910" s="294"/>
      <c r="S910" s="294"/>
      <c r="T910" s="303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T910" s="192" t="s">
        <v>143</v>
      </c>
      <c r="AU910" s="192" t="s">
        <v>80</v>
      </c>
    </row>
    <row r="911" spans="1:65" s="205" customFormat="1" ht="19.5" x14ac:dyDescent="0.2">
      <c r="A911" s="201"/>
      <c r="B911" s="202"/>
      <c r="C911" s="201"/>
      <c r="D911" s="299" t="s">
        <v>171</v>
      </c>
      <c r="E911" s="201"/>
      <c r="F911" s="322" t="s">
        <v>172</v>
      </c>
      <c r="G911" s="201"/>
      <c r="H911" s="201"/>
      <c r="I911" s="49"/>
      <c r="J911" s="201"/>
      <c r="K911" s="201"/>
      <c r="L911" s="202"/>
      <c r="M911" s="301"/>
      <c r="N911" s="302"/>
      <c r="O911" s="294"/>
      <c r="P911" s="294"/>
      <c r="Q911" s="294"/>
      <c r="R911" s="294"/>
      <c r="S911" s="294"/>
      <c r="T911" s="303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T911" s="192" t="s">
        <v>171</v>
      </c>
      <c r="AU911" s="192" t="s">
        <v>80</v>
      </c>
    </row>
    <row r="912" spans="1:65" s="323" customFormat="1" x14ac:dyDescent="0.2">
      <c r="B912" s="324"/>
      <c r="D912" s="299" t="s">
        <v>149</v>
      </c>
      <c r="E912" s="325" t="s">
        <v>1</v>
      </c>
      <c r="F912" s="326" t="s">
        <v>292</v>
      </c>
      <c r="H912" s="325" t="s">
        <v>1</v>
      </c>
      <c r="I912" s="134"/>
      <c r="L912" s="324"/>
      <c r="M912" s="327"/>
      <c r="N912" s="328"/>
      <c r="O912" s="328"/>
      <c r="P912" s="328"/>
      <c r="Q912" s="328"/>
      <c r="R912" s="328"/>
      <c r="S912" s="328"/>
      <c r="T912" s="329"/>
      <c r="AT912" s="325" t="s">
        <v>149</v>
      </c>
      <c r="AU912" s="325" t="s">
        <v>80</v>
      </c>
      <c r="AV912" s="323" t="s">
        <v>78</v>
      </c>
      <c r="AW912" s="323" t="s">
        <v>32</v>
      </c>
      <c r="AX912" s="323" t="s">
        <v>72</v>
      </c>
      <c r="AY912" s="325" t="s">
        <v>135</v>
      </c>
    </row>
    <row r="913" spans="1:65" s="330" customFormat="1" x14ac:dyDescent="0.2">
      <c r="B913" s="331"/>
      <c r="D913" s="299" t="s">
        <v>149</v>
      </c>
      <c r="E913" s="332" t="s">
        <v>1</v>
      </c>
      <c r="F913" s="333" t="s">
        <v>563</v>
      </c>
      <c r="H913" s="334">
        <v>38.130000000000003</v>
      </c>
      <c r="I913" s="142"/>
      <c r="L913" s="331"/>
      <c r="M913" s="335"/>
      <c r="N913" s="336"/>
      <c r="O913" s="336"/>
      <c r="P913" s="336"/>
      <c r="Q913" s="336"/>
      <c r="R913" s="336"/>
      <c r="S913" s="336"/>
      <c r="T913" s="337"/>
      <c r="AT913" s="332" t="s">
        <v>149</v>
      </c>
      <c r="AU913" s="332" t="s">
        <v>80</v>
      </c>
      <c r="AV913" s="330" t="s">
        <v>80</v>
      </c>
      <c r="AW913" s="330" t="s">
        <v>32</v>
      </c>
      <c r="AX913" s="330" t="s">
        <v>72</v>
      </c>
      <c r="AY913" s="332" t="s">
        <v>135</v>
      </c>
    </row>
    <row r="914" spans="1:65" s="330" customFormat="1" x14ac:dyDescent="0.2">
      <c r="B914" s="331"/>
      <c r="D914" s="299" t="s">
        <v>149</v>
      </c>
      <c r="E914" s="332" t="s">
        <v>1</v>
      </c>
      <c r="F914" s="333" t="s">
        <v>567</v>
      </c>
      <c r="H914" s="334">
        <v>16.739999999999998</v>
      </c>
      <c r="I914" s="142"/>
      <c r="L914" s="331"/>
      <c r="M914" s="335"/>
      <c r="N914" s="336"/>
      <c r="O914" s="336"/>
      <c r="P914" s="336"/>
      <c r="Q914" s="336"/>
      <c r="R914" s="336"/>
      <c r="S914" s="336"/>
      <c r="T914" s="337"/>
      <c r="AT914" s="332" t="s">
        <v>149</v>
      </c>
      <c r="AU914" s="332" t="s">
        <v>80</v>
      </c>
      <c r="AV914" s="330" t="s">
        <v>80</v>
      </c>
      <c r="AW914" s="330" t="s">
        <v>32</v>
      </c>
      <c r="AX914" s="330" t="s">
        <v>72</v>
      </c>
      <c r="AY914" s="332" t="s">
        <v>135</v>
      </c>
    </row>
    <row r="915" spans="1:65" s="330" customFormat="1" x14ac:dyDescent="0.2">
      <c r="B915" s="331"/>
      <c r="D915" s="299" t="s">
        <v>149</v>
      </c>
      <c r="E915" s="332" t="s">
        <v>1</v>
      </c>
      <c r="F915" s="333" t="s">
        <v>1087</v>
      </c>
      <c r="H915" s="334">
        <v>7.04</v>
      </c>
      <c r="I915" s="142"/>
      <c r="L915" s="331"/>
      <c r="M915" s="335"/>
      <c r="N915" s="336"/>
      <c r="O915" s="336"/>
      <c r="P915" s="336"/>
      <c r="Q915" s="336"/>
      <c r="R915" s="336"/>
      <c r="S915" s="336"/>
      <c r="T915" s="337"/>
      <c r="AT915" s="332" t="s">
        <v>149</v>
      </c>
      <c r="AU915" s="332" t="s">
        <v>80</v>
      </c>
      <c r="AV915" s="330" t="s">
        <v>80</v>
      </c>
      <c r="AW915" s="330" t="s">
        <v>32</v>
      </c>
      <c r="AX915" s="330" t="s">
        <v>72</v>
      </c>
      <c r="AY915" s="332" t="s">
        <v>135</v>
      </c>
    </row>
    <row r="916" spans="1:65" s="338" customFormat="1" x14ac:dyDescent="0.2">
      <c r="B916" s="339"/>
      <c r="D916" s="299" t="s">
        <v>149</v>
      </c>
      <c r="E916" s="340" t="s">
        <v>1</v>
      </c>
      <c r="F916" s="341" t="s">
        <v>165</v>
      </c>
      <c r="H916" s="342">
        <v>61.910000000000004</v>
      </c>
      <c r="I916" s="150"/>
      <c r="L916" s="339"/>
      <c r="M916" s="343"/>
      <c r="N916" s="344"/>
      <c r="O916" s="344"/>
      <c r="P916" s="344"/>
      <c r="Q916" s="344"/>
      <c r="R916" s="344"/>
      <c r="S916" s="344"/>
      <c r="T916" s="345"/>
      <c r="AT916" s="340" t="s">
        <v>149</v>
      </c>
      <c r="AU916" s="340" t="s">
        <v>80</v>
      </c>
      <c r="AV916" s="338" t="s">
        <v>141</v>
      </c>
      <c r="AW916" s="338" t="s">
        <v>32</v>
      </c>
      <c r="AX916" s="338" t="s">
        <v>78</v>
      </c>
      <c r="AY916" s="340" t="s">
        <v>135</v>
      </c>
    </row>
    <row r="917" spans="1:65" s="205" customFormat="1" ht="16.5" customHeight="1" x14ac:dyDescent="0.2">
      <c r="A917" s="201"/>
      <c r="B917" s="202"/>
      <c r="C917" s="309" t="s">
        <v>1088</v>
      </c>
      <c r="D917" s="309" t="s">
        <v>479</v>
      </c>
      <c r="E917" s="310" t="s">
        <v>1089</v>
      </c>
      <c r="F917" s="311" t="s">
        <v>1090</v>
      </c>
      <c r="G917" s="312" t="s">
        <v>453</v>
      </c>
      <c r="H917" s="313">
        <v>2.8000000000000001E-2</v>
      </c>
      <c r="I917" s="168"/>
      <c r="J917" s="314">
        <f>ROUND(I917*H917,2)</f>
        <v>0</v>
      </c>
      <c r="K917" s="311" t="s">
        <v>155</v>
      </c>
      <c r="L917" s="315"/>
      <c r="M917" s="316" t="s">
        <v>1</v>
      </c>
      <c r="N917" s="317" t="s">
        <v>40</v>
      </c>
      <c r="O917" s="294"/>
      <c r="P917" s="295">
        <f>O917*H917</f>
        <v>0</v>
      </c>
      <c r="Q917" s="295">
        <v>1</v>
      </c>
      <c r="R917" s="295">
        <f>Q917*H917</f>
        <v>2.8000000000000001E-2</v>
      </c>
      <c r="S917" s="295">
        <v>0</v>
      </c>
      <c r="T917" s="296">
        <f>S917*H917</f>
        <v>0</v>
      </c>
      <c r="U917" s="201"/>
      <c r="V917" s="201"/>
      <c r="W917" s="201"/>
      <c r="X917" s="201"/>
      <c r="Y917" s="201"/>
      <c r="Z917" s="201"/>
      <c r="AA917" s="201"/>
      <c r="AB917" s="201"/>
      <c r="AC917" s="201"/>
      <c r="AD917" s="201"/>
      <c r="AE917" s="201"/>
      <c r="AR917" s="297" t="s">
        <v>432</v>
      </c>
      <c r="AT917" s="297" t="s">
        <v>479</v>
      </c>
      <c r="AU917" s="297" t="s">
        <v>80</v>
      </c>
      <c r="AY917" s="192" t="s">
        <v>135</v>
      </c>
      <c r="BE917" s="298">
        <f>IF(N917="základní",J917,0)</f>
        <v>0</v>
      </c>
      <c r="BF917" s="298">
        <f>IF(N917="snížená",J917,0)</f>
        <v>0</v>
      </c>
      <c r="BG917" s="298">
        <f>IF(N917="zákl. přenesená",J917,0)</f>
        <v>0</v>
      </c>
      <c r="BH917" s="298">
        <f>IF(N917="sníž. přenesená",J917,0)</f>
        <v>0</v>
      </c>
      <c r="BI917" s="298">
        <f>IF(N917="nulová",J917,0)</f>
        <v>0</v>
      </c>
      <c r="BJ917" s="192" t="s">
        <v>78</v>
      </c>
      <c r="BK917" s="298">
        <f>ROUND(I917*H917,2)</f>
        <v>0</v>
      </c>
      <c r="BL917" s="192" t="s">
        <v>286</v>
      </c>
      <c r="BM917" s="297" t="s">
        <v>1091</v>
      </c>
    </row>
    <row r="918" spans="1:65" s="205" customFormat="1" x14ac:dyDescent="0.2">
      <c r="A918" s="201"/>
      <c r="B918" s="202"/>
      <c r="C918" s="201"/>
      <c r="D918" s="299" t="s">
        <v>143</v>
      </c>
      <c r="E918" s="201"/>
      <c r="F918" s="300" t="s">
        <v>1090</v>
      </c>
      <c r="G918" s="201"/>
      <c r="H918" s="201"/>
      <c r="I918" s="49"/>
      <c r="J918" s="201"/>
      <c r="K918" s="201"/>
      <c r="L918" s="202"/>
      <c r="M918" s="301"/>
      <c r="N918" s="302"/>
      <c r="O918" s="294"/>
      <c r="P918" s="294"/>
      <c r="Q918" s="294"/>
      <c r="R918" s="294"/>
      <c r="S918" s="294"/>
      <c r="T918" s="303"/>
      <c r="U918" s="201"/>
      <c r="V918" s="201"/>
      <c r="W918" s="201"/>
      <c r="X918" s="201"/>
      <c r="Y918" s="201"/>
      <c r="Z918" s="201"/>
      <c r="AA918" s="201"/>
      <c r="AB918" s="201"/>
      <c r="AC918" s="201"/>
      <c r="AD918" s="201"/>
      <c r="AE918" s="201"/>
      <c r="AT918" s="192" t="s">
        <v>143</v>
      </c>
      <c r="AU918" s="192" t="s">
        <v>80</v>
      </c>
    </row>
    <row r="919" spans="1:65" s="330" customFormat="1" x14ac:dyDescent="0.2">
      <c r="B919" s="331"/>
      <c r="D919" s="299" t="s">
        <v>149</v>
      </c>
      <c r="F919" s="333" t="s">
        <v>1092</v>
      </c>
      <c r="H919" s="334">
        <v>2.8000000000000001E-2</v>
      </c>
      <c r="I919" s="142"/>
      <c r="L919" s="331"/>
      <c r="M919" s="335"/>
      <c r="N919" s="336"/>
      <c r="O919" s="336"/>
      <c r="P919" s="336"/>
      <c r="Q919" s="336"/>
      <c r="R919" s="336"/>
      <c r="S919" s="336"/>
      <c r="T919" s="337"/>
      <c r="AT919" s="332" t="s">
        <v>149</v>
      </c>
      <c r="AU919" s="332" t="s">
        <v>80</v>
      </c>
      <c r="AV919" s="330" t="s">
        <v>80</v>
      </c>
      <c r="AW919" s="330" t="s">
        <v>3</v>
      </c>
      <c r="AX919" s="330" t="s">
        <v>78</v>
      </c>
      <c r="AY919" s="332" t="s">
        <v>135</v>
      </c>
    </row>
    <row r="920" spans="1:65" s="205" customFormat="1" ht="24" customHeight="1" x14ac:dyDescent="0.2">
      <c r="A920" s="201"/>
      <c r="B920" s="202"/>
      <c r="C920" s="286" t="s">
        <v>1093</v>
      </c>
      <c r="D920" s="286" t="s">
        <v>137</v>
      </c>
      <c r="E920" s="287" t="s">
        <v>1094</v>
      </c>
      <c r="F920" s="288" t="s">
        <v>1095</v>
      </c>
      <c r="G920" s="289" t="s">
        <v>453</v>
      </c>
      <c r="H920" s="290">
        <v>2.8000000000000001E-2</v>
      </c>
      <c r="I920" s="119"/>
      <c r="J920" s="291">
        <f>ROUND(I920*H920,2)</f>
        <v>0</v>
      </c>
      <c r="K920" s="288" t="s">
        <v>155</v>
      </c>
      <c r="L920" s="202"/>
      <c r="M920" s="292" t="s">
        <v>1</v>
      </c>
      <c r="N920" s="293" t="s">
        <v>40</v>
      </c>
      <c r="O920" s="294"/>
      <c r="P920" s="295">
        <f>O920*H920</f>
        <v>0</v>
      </c>
      <c r="Q920" s="295">
        <v>0</v>
      </c>
      <c r="R920" s="295">
        <f>Q920*H920</f>
        <v>0</v>
      </c>
      <c r="S920" s="295">
        <v>0</v>
      </c>
      <c r="T920" s="296">
        <f>S920*H920</f>
        <v>0</v>
      </c>
      <c r="U920" s="201"/>
      <c r="V920" s="201"/>
      <c r="W920" s="201"/>
      <c r="X920" s="201"/>
      <c r="Y920" s="201"/>
      <c r="Z920" s="201"/>
      <c r="AA920" s="201"/>
      <c r="AB920" s="201"/>
      <c r="AC920" s="201"/>
      <c r="AD920" s="201"/>
      <c r="AE920" s="201"/>
      <c r="AR920" s="297" t="s">
        <v>286</v>
      </c>
      <c r="AT920" s="297" t="s">
        <v>137</v>
      </c>
      <c r="AU920" s="297" t="s">
        <v>80</v>
      </c>
      <c r="AY920" s="192" t="s">
        <v>135</v>
      </c>
      <c r="BE920" s="298">
        <f>IF(N920="základní",J920,0)</f>
        <v>0</v>
      </c>
      <c r="BF920" s="298">
        <f>IF(N920="snížená",J920,0)</f>
        <v>0</v>
      </c>
      <c r="BG920" s="298">
        <f>IF(N920="zákl. přenesená",J920,0)</f>
        <v>0</v>
      </c>
      <c r="BH920" s="298">
        <f>IF(N920="sníž. přenesená",J920,0)</f>
        <v>0</v>
      </c>
      <c r="BI920" s="298">
        <f>IF(N920="nulová",J920,0)</f>
        <v>0</v>
      </c>
      <c r="BJ920" s="192" t="s">
        <v>78</v>
      </c>
      <c r="BK920" s="298">
        <f>ROUND(I920*H920,2)</f>
        <v>0</v>
      </c>
      <c r="BL920" s="192" t="s">
        <v>286</v>
      </c>
      <c r="BM920" s="297" t="s">
        <v>1096</v>
      </c>
    </row>
    <row r="921" spans="1:65" s="205" customFormat="1" ht="29.25" x14ac:dyDescent="0.2">
      <c r="A921" s="201"/>
      <c r="B921" s="202"/>
      <c r="C921" s="201"/>
      <c r="D921" s="299" t="s">
        <v>143</v>
      </c>
      <c r="E921" s="201"/>
      <c r="F921" s="300" t="s">
        <v>1097</v>
      </c>
      <c r="G921" s="201"/>
      <c r="H921" s="201"/>
      <c r="I921" s="49"/>
      <c r="J921" s="201"/>
      <c r="K921" s="201"/>
      <c r="L921" s="202"/>
      <c r="M921" s="301"/>
      <c r="N921" s="302"/>
      <c r="O921" s="294"/>
      <c r="P921" s="294"/>
      <c r="Q921" s="294"/>
      <c r="R921" s="294"/>
      <c r="S921" s="294"/>
      <c r="T921" s="303"/>
      <c r="U921" s="201"/>
      <c r="V921" s="201"/>
      <c r="W921" s="201"/>
      <c r="X921" s="201"/>
      <c r="Y921" s="201"/>
      <c r="Z921" s="201"/>
      <c r="AA921" s="201"/>
      <c r="AB921" s="201"/>
      <c r="AC921" s="201"/>
      <c r="AD921" s="201"/>
      <c r="AE921" s="201"/>
      <c r="AT921" s="192" t="s">
        <v>143</v>
      </c>
      <c r="AU921" s="192" t="s">
        <v>80</v>
      </c>
    </row>
    <row r="922" spans="1:65" s="273" customFormat="1" ht="22.9" customHeight="1" x14ac:dyDescent="0.2">
      <c r="B922" s="274"/>
      <c r="D922" s="275" t="s">
        <v>71</v>
      </c>
      <c r="E922" s="284" t="s">
        <v>1098</v>
      </c>
      <c r="F922" s="284" t="s">
        <v>1099</v>
      </c>
      <c r="I922" s="103"/>
      <c r="J922" s="285">
        <f>BK922</f>
        <v>0</v>
      </c>
      <c r="L922" s="274"/>
      <c r="M922" s="278"/>
      <c r="N922" s="279"/>
      <c r="O922" s="279"/>
      <c r="P922" s="280">
        <f>SUM(P923:P933)</f>
        <v>0</v>
      </c>
      <c r="Q922" s="279"/>
      <c r="R922" s="280">
        <f>SUM(R923:R933)</f>
        <v>8.8451000000000016E-3</v>
      </c>
      <c r="S922" s="279"/>
      <c r="T922" s="281">
        <f>SUM(T923:T933)</f>
        <v>0</v>
      </c>
      <c r="AR922" s="275" t="s">
        <v>80</v>
      </c>
      <c r="AT922" s="282" t="s">
        <v>71</v>
      </c>
      <c r="AU922" s="282" t="s">
        <v>78</v>
      </c>
      <c r="AY922" s="275" t="s">
        <v>135</v>
      </c>
      <c r="BK922" s="283">
        <f>SUM(BK923:BK933)</f>
        <v>0</v>
      </c>
    </row>
    <row r="923" spans="1:65" s="205" customFormat="1" ht="16.5" customHeight="1" x14ac:dyDescent="0.2">
      <c r="A923" s="201"/>
      <c r="B923" s="202"/>
      <c r="C923" s="286" t="s">
        <v>1100</v>
      </c>
      <c r="D923" s="286" t="s">
        <v>137</v>
      </c>
      <c r="E923" s="287" t="s">
        <v>1101</v>
      </c>
      <c r="F923" s="288" t="s">
        <v>1102</v>
      </c>
      <c r="G923" s="289" t="s">
        <v>140</v>
      </c>
      <c r="H923" s="290">
        <v>52.03</v>
      </c>
      <c r="I923" s="119"/>
      <c r="J923" s="291">
        <f>ROUND(I923*H923,2)</f>
        <v>0</v>
      </c>
      <c r="K923" s="288" t="s">
        <v>1</v>
      </c>
      <c r="L923" s="202"/>
      <c r="M923" s="292" t="s">
        <v>1</v>
      </c>
      <c r="N923" s="293" t="s">
        <v>40</v>
      </c>
      <c r="O923" s="294"/>
      <c r="P923" s="295">
        <f>O923*H923</f>
        <v>0</v>
      </c>
      <c r="Q923" s="295">
        <v>1.7000000000000001E-4</v>
      </c>
      <c r="R923" s="295">
        <f>Q923*H923</f>
        <v>8.8451000000000016E-3</v>
      </c>
      <c r="S923" s="295">
        <v>0</v>
      </c>
      <c r="T923" s="296">
        <f>S923*H923</f>
        <v>0</v>
      </c>
      <c r="U923" s="201"/>
      <c r="V923" s="201"/>
      <c r="W923" s="201"/>
      <c r="X923" s="201"/>
      <c r="Y923" s="201"/>
      <c r="Z923" s="201"/>
      <c r="AA923" s="201"/>
      <c r="AB923" s="201"/>
      <c r="AC923" s="201"/>
      <c r="AD923" s="201"/>
      <c r="AE923" s="201"/>
      <c r="AR923" s="297" t="s">
        <v>286</v>
      </c>
      <c r="AT923" s="297" t="s">
        <v>137</v>
      </c>
      <c r="AU923" s="297" t="s">
        <v>80</v>
      </c>
      <c r="AY923" s="192" t="s">
        <v>135</v>
      </c>
      <c r="BE923" s="298">
        <f>IF(N923="základní",J923,0)</f>
        <v>0</v>
      </c>
      <c r="BF923" s="298">
        <f>IF(N923="snížená",J923,0)</f>
        <v>0</v>
      </c>
      <c r="BG923" s="298">
        <f>IF(N923="zákl. přenesená",J923,0)</f>
        <v>0</v>
      </c>
      <c r="BH923" s="298">
        <f>IF(N923="sníž. přenesená",J923,0)</f>
        <v>0</v>
      </c>
      <c r="BI923" s="298">
        <f>IF(N923="nulová",J923,0)</f>
        <v>0</v>
      </c>
      <c r="BJ923" s="192" t="s">
        <v>78</v>
      </c>
      <c r="BK923" s="298">
        <f>ROUND(I923*H923,2)</f>
        <v>0</v>
      </c>
      <c r="BL923" s="192" t="s">
        <v>286</v>
      </c>
      <c r="BM923" s="297" t="s">
        <v>1103</v>
      </c>
    </row>
    <row r="924" spans="1:65" s="205" customFormat="1" x14ac:dyDescent="0.2">
      <c r="A924" s="201"/>
      <c r="B924" s="202"/>
      <c r="C924" s="201"/>
      <c r="D924" s="299" t="s">
        <v>143</v>
      </c>
      <c r="E924" s="201"/>
      <c r="F924" s="300" t="s">
        <v>1102</v>
      </c>
      <c r="G924" s="201"/>
      <c r="H924" s="201"/>
      <c r="I924" s="201"/>
      <c r="J924" s="201"/>
      <c r="K924" s="201"/>
      <c r="L924" s="202"/>
      <c r="M924" s="301"/>
      <c r="N924" s="302"/>
      <c r="O924" s="294"/>
      <c r="P924" s="294"/>
      <c r="Q924" s="294"/>
      <c r="R924" s="294"/>
      <c r="S924" s="294"/>
      <c r="T924" s="303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T924" s="192" t="s">
        <v>143</v>
      </c>
      <c r="AU924" s="192" t="s">
        <v>80</v>
      </c>
    </row>
    <row r="925" spans="1:65" s="205" customFormat="1" ht="19.5" x14ac:dyDescent="0.2">
      <c r="A925" s="201"/>
      <c r="B925" s="202"/>
      <c r="C925" s="201"/>
      <c r="D925" s="299" t="s">
        <v>171</v>
      </c>
      <c r="E925" s="201"/>
      <c r="F925" s="322" t="s">
        <v>172</v>
      </c>
      <c r="G925" s="201"/>
      <c r="H925" s="201"/>
      <c r="I925" s="201"/>
      <c r="J925" s="201"/>
      <c r="K925" s="201"/>
      <c r="L925" s="202"/>
      <c r="M925" s="301"/>
      <c r="N925" s="302"/>
      <c r="O925" s="294"/>
      <c r="P925" s="294"/>
      <c r="Q925" s="294"/>
      <c r="R925" s="294"/>
      <c r="S925" s="294"/>
      <c r="T925" s="303"/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T925" s="192" t="s">
        <v>171</v>
      </c>
      <c r="AU925" s="192" t="s">
        <v>80</v>
      </c>
    </row>
    <row r="926" spans="1:65" s="323" customFormat="1" x14ac:dyDescent="0.2">
      <c r="B926" s="324"/>
      <c r="D926" s="299" t="s">
        <v>149</v>
      </c>
      <c r="E926" s="325" t="s">
        <v>1</v>
      </c>
      <c r="F926" s="326" t="s">
        <v>292</v>
      </c>
      <c r="H926" s="325" t="s">
        <v>1</v>
      </c>
      <c r="L926" s="324"/>
      <c r="M926" s="327"/>
      <c r="N926" s="328"/>
      <c r="O926" s="328"/>
      <c r="P926" s="328"/>
      <c r="Q926" s="328"/>
      <c r="R926" s="328"/>
      <c r="S926" s="328"/>
      <c r="T926" s="329"/>
      <c r="AT926" s="325" t="s">
        <v>149</v>
      </c>
      <c r="AU926" s="325" t="s">
        <v>80</v>
      </c>
      <c r="AV926" s="323" t="s">
        <v>78</v>
      </c>
      <c r="AW926" s="323" t="s">
        <v>32</v>
      </c>
      <c r="AX926" s="323" t="s">
        <v>72</v>
      </c>
      <c r="AY926" s="325" t="s">
        <v>135</v>
      </c>
    </row>
    <row r="927" spans="1:65" s="330" customFormat="1" x14ac:dyDescent="0.2">
      <c r="B927" s="331"/>
      <c r="D927" s="299" t="s">
        <v>149</v>
      </c>
      <c r="E927" s="332" t="s">
        <v>1</v>
      </c>
      <c r="F927" s="333" t="s">
        <v>1104</v>
      </c>
      <c r="H927" s="334">
        <v>22.08</v>
      </c>
      <c r="L927" s="331"/>
      <c r="M927" s="335"/>
      <c r="N927" s="336"/>
      <c r="O927" s="336"/>
      <c r="P927" s="336"/>
      <c r="Q927" s="336"/>
      <c r="R927" s="336"/>
      <c r="S927" s="336"/>
      <c r="T927" s="337"/>
      <c r="AT927" s="332" t="s">
        <v>149</v>
      </c>
      <c r="AU927" s="332" t="s">
        <v>80</v>
      </c>
      <c r="AV927" s="330" t="s">
        <v>80</v>
      </c>
      <c r="AW927" s="330" t="s">
        <v>32</v>
      </c>
      <c r="AX927" s="330" t="s">
        <v>72</v>
      </c>
      <c r="AY927" s="332" t="s">
        <v>135</v>
      </c>
    </row>
    <row r="928" spans="1:65" s="330" customFormat="1" x14ac:dyDescent="0.2">
      <c r="B928" s="331"/>
      <c r="D928" s="299" t="s">
        <v>149</v>
      </c>
      <c r="E928" s="332" t="s">
        <v>1</v>
      </c>
      <c r="F928" s="333" t="s">
        <v>568</v>
      </c>
      <c r="H928" s="334">
        <v>10.35</v>
      </c>
      <c r="L928" s="331"/>
      <c r="M928" s="335"/>
      <c r="N928" s="336"/>
      <c r="O928" s="336"/>
      <c r="P928" s="336"/>
      <c r="Q928" s="336"/>
      <c r="R928" s="336"/>
      <c r="S928" s="336"/>
      <c r="T928" s="337"/>
      <c r="AT928" s="332" t="s">
        <v>149</v>
      </c>
      <c r="AU928" s="332" t="s">
        <v>80</v>
      </c>
      <c r="AV928" s="330" t="s">
        <v>80</v>
      </c>
      <c r="AW928" s="330" t="s">
        <v>32</v>
      </c>
      <c r="AX928" s="330" t="s">
        <v>72</v>
      </c>
      <c r="AY928" s="332" t="s">
        <v>135</v>
      </c>
    </row>
    <row r="929" spans="1:51" s="330" customFormat="1" x14ac:dyDescent="0.2">
      <c r="B929" s="331"/>
      <c r="D929" s="299" t="s">
        <v>149</v>
      </c>
      <c r="E929" s="332" t="s">
        <v>1</v>
      </c>
      <c r="F929" s="333" t="s">
        <v>1105</v>
      </c>
      <c r="H929" s="334">
        <v>3.36</v>
      </c>
      <c r="L929" s="331"/>
      <c r="M929" s="335"/>
      <c r="N929" s="336"/>
      <c r="O929" s="336"/>
      <c r="P929" s="336"/>
      <c r="Q929" s="336"/>
      <c r="R929" s="336"/>
      <c r="S929" s="336"/>
      <c r="T929" s="337"/>
      <c r="AT929" s="332" t="s">
        <v>149</v>
      </c>
      <c r="AU929" s="332" t="s">
        <v>80</v>
      </c>
      <c r="AV929" s="330" t="s">
        <v>80</v>
      </c>
      <c r="AW929" s="330" t="s">
        <v>32</v>
      </c>
      <c r="AX929" s="330" t="s">
        <v>72</v>
      </c>
      <c r="AY929" s="332" t="s">
        <v>135</v>
      </c>
    </row>
    <row r="930" spans="1:51" s="330" customFormat="1" x14ac:dyDescent="0.2">
      <c r="B930" s="331"/>
      <c r="D930" s="299" t="s">
        <v>149</v>
      </c>
      <c r="E930" s="332" t="s">
        <v>1</v>
      </c>
      <c r="F930" s="333" t="s">
        <v>1106</v>
      </c>
      <c r="H930" s="334">
        <v>5.28</v>
      </c>
      <c r="L930" s="331"/>
      <c r="M930" s="335"/>
      <c r="N930" s="336"/>
      <c r="O930" s="336"/>
      <c r="P930" s="336"/>
      <c r="Q930" s="336"/>
      <c r="R930" s="336"/>
      <c r="S930" s="336"/>
      <c r="T930" s="337"/>
      <c r="AT930" s="332" t="s">
        <v>149</v>
      </c>
      <c r="AU930" s="332" t="s">
        <v>80</v>
      </c>
      <c r="AV930" s="330" t="s">
        <v>80</v>
      </c>
      <c r="AW930" s="330" t="s">
        <v>32</v>
      </c>
      <c r="AX930" s="330" t="s">
        <v>72</v>
      </c>
      <c r="AY930" s="332" t="s">
        <v>135</v>
      </c>
    </row>
    <row r="931" spans="1:51" s="330" customFormat="1" x14ac:dyDescent="0.2">
      <c r="B931" s="331"/>
      <c r="D931" s="299" t="s">
        <v>149</v>
      </c>
      <c r="E931" s="332" t="s">
        <v>1</v>
      </c>
      <c r="F931" s="333" t="s">
        <v>1107</v>
      </c>
      <c r="H931" s="334">
        <v>3.32</v>
      </c>
      <c r="L931" s="331"/>
      <c r="M931" s="335"/>
      <c r="N931" s="336"/>
      <c r="O931" s="336"/>
      <c r="P931" s="336"/>
      <c r="Q931" s="336"/>
      <c r="R931" s="336"/>
      <c r="S931" s="336"/>
      <c r="T931" s="337"/>
      <c r="AT931" s="332" t="s">
        <v>149</v>
      </c>
      <c r="AU931" s="332" t="s">
        <v>80</v>
      </c>
      <c r="AV931" s="330" t="s">
        <v>80</v>
      </c>
      <c r="AW931" s="330" t="s">
        <v>32</v>
      </c>
      <c r="AX931" s="330" t="s">
        <v>72</v>
      </c>
      <c r="AY931" s="332" t="s">
        <v>135</v>
      </c>
    </row>
    <row r="932" spans="1:51" s="330" customFormat="1" x14ac:dyDescent="0.2">
      <c r="B932" s="331"/>
      <c r="D932" s="299" t="s">
        <v>149</v>
      </c>
      <c r="E932" s="332" t="s">
        <v>1</v>
      </c>
      <c r="F932" s="333" t="s">
        <v>1108</v>
      </c>
      <c r="H932" s="334">
        <v>7.64</v>
      </c>
      <c r="L932" s="331"/>
      <c r="M932" s="335"/>
      <c r="N932" s="336"/>
      <c r="O932" s="336"/>
      <c r="P932" s="336"/>
      <c r="Q932" s="336"/>
      <c r="R932" s="336"/>
      <c r="S932" s="336"/>
      <c r="T932" s="337"/>
      <c r="AT932" s="332" t="s">
        <v>149</v>
      </c>
      <c r="AU932" s="332" t="s">
        <v>80</v>
      </c>
      <c r="AV932" s="330" t="s">
        <v>80</v>
      </c>
      <c r="AW932" s="330" t="s">
        <v>32</v>
      </c>
      <c r="AX932" s="330" t="s">
        <v>72</v>
      </c>
      <c r="AY932" s="332" t="s">
        <v>135</v>
      </c>
    </row>
    <row r="933" spans="1:51" s="338" customFormat="1" x14ac:dyDescent="0.2">
      <c r="B933" s="339"/>
      <c r="D933" s="299" t="s">
        <v>149</v>
      </c>
      <c r="E933" s="340" t="s">
        <v>1</v>
      </c>
      <c r="F933" s="341" t="s">
        <v>165</v>
      </c>
      <c r="H933" s="342">
        <v>52.03</v>
      </c>
      <c r="L933" s="339"/>
      <c r="M933" s="356"/>
      <c r="N933" s="357"/>
      <c r="O933" s="357"/>
      <c r="P933" s="357"/>
      <c r="Q933" s="357"/>
      <c r="R933" s="357"/>
      <c r="S933" s="357"/>
      <c r="T933" s="358"/>
      <c r="AT933" s="340" t="s">
        <v>149</v>
      </c>
      <c r="AU933" s="340" t="s">
        <v>80</v>
      </c>
      <c r="AV933" s="338" t="s">
        <v>141</v>
      </c>
      <c r="AW933" s="338" t="s">
        <v>32</v>
      </c>
      <c r="AX933" s="338" t="s">
        <v>78</v>
      </c>
      <c r="AY933" s="340" t="s">
        <v>135</v>
      </c>
    </row>
    <row r="934" spans="1:51" s="205" customFormat="1" ht="6.95" customHeight="1" x14ac:dyDescent="0.2">
      <c r="A934" s="201"/>
      <c r="B934" s="238"/>
      <c r="C934" s="239"/>
      <c r="D934" s="239"/>
      <c r="E934" s="239"/>
      <c r="F934" s="239"/>
      <c r="G934" s="239"/>
      <c r="H934" s="239"/>
      <c r="I934" s="239"/>
      <c r="J934" s="239"/>
      <c r="K934" s="239"/>
      <c r="L934" s="202"/>
      <c r="M934" s="201"/>
      <c r="O934" s="201"/>
      <c r="P934" s="201"/>
      <c r="Q934" s="201"/>
      <c r="R934" s="201"/>
      <c r="S934" s="201"/>
      <c r="T934" s="201"/>
      <c r="U934" s="201"/>
      <c r="V934" s="201"/>
      <c r="W934" s="201"/>
      <c r="X934" s="201"/>
      <c r="Y934" s="201"/>
      <c r="Z934" s="201"/>
      <c r="AA934" s="201"/>
      <c r="AB934" s="201"/>
      <c r="AC934" s="201"/>
      <c r="AD934" s="201"/>
      <c r="AE934" s="201"/>
    </row>
  </sheetData>
  <sheetProtection algorithmName="SHA-512" hashValue="TgICfDK8vcgvPghOl2EEngfwU7yisS96Tb+PRpgWlVGhmIbSsoMtlbBkkqR7aAGxB1+6GqsJ00G6L/88K/ikUg==" saltValue="VbRF6klzmjqr0wVsrWh7tw==" spinCount="100000" sheet="1" objects="1" scenarios="1"/>
  <autoFilter ref="C133:K933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43"/>
  <sheetViews>
    <sheetView showGridLines="0" topLeftCell="A114" workbookViewId="0">
      <selection activeCell="I133" sqref="I133"/>
    </sheetView>
  </sheetViews>
  <sheetFormatPr defaultRowHeight="11.25" x14ac:dyDescent="0.2"/>
  <cols>
    <col min="1" max="1" width="8.33203125" style="189" customWidth="1"/>
    <col min="2" max="2" width="1.6640625" style="189" customWidth="1"/>
    <col min="3" max="3" width="4.1640625" style="189" customWidth="1"/>
    <col min="4" max="4" width="4.33203125" style="189" customWidth="1"/>
    <col min="5" max="5" width="17.1640625" style="189" customWidth="1"/>
    <col min="6" max="6" width="50.83203125" style="189" customWidth="1"/>
    <col min="7" max="7" width="7" style="189" customWidth="1"/>
    <col min="8" max="8" width="11.5" style="189" customWidth="1"/>
    <col min="9" max="11" width="20.1640625" style="189" customWidth="1"/>
    <col min="12" max="12" width="9.33203125" style="189" customWidth="1"/>
    <col min="13" max="13" width="10.83203125" style="189" hidden="1" customWidth="1"/>
    <col min="14" max="14" width="9.33203125" style="189" hidden="1"/>
    <col min="15" max="20" width="14.1640625" style="189" hidden="1" customWidth="1"/>
    <col min="21" max="21" width="16.33203125" style="189" hidden="1" customWidth="1"/>
    <col min="22" max="22" width="12.33203125" style="189" customWidth="1"/>
    <col min="23" max="23" width="16.33203125" style="189" customWidth="1"/>
    <col min="24" max="24" width="12.33203125" style="189" customWidth="1"/>
    <col min="25" max="25" width="15" style="189" customWidth="1"/>
    <col min="26" max="26" width="11" style="189" customWidth="1"/>
    <col min="27" max="27" width="15" style="189" customWidth="1"/>
    <col min="28" max="28" width="16.33203125" style="189" customWidth="1"/>
    <col min="29" max="29" width="11" style="189" customWidth="1"/>
    <col min="30" max="30" width="15" style="189" customWidth="1"/>
    <col min="31" max="31" width="16.33203125" style="189" customWidth="1"/>
    <col min="32" max="43" width="9.33203125" style="189"/>
    <col min="44" max="65" width="9.33203125" style="189" hidden="1"/>
    <col min="66" max="16384" width="9.33203125" style="189"/>
  </cols>
  <sheetData>
    <row r="2" spans="1:46" ht="36.950000000000003" customHeight="1" x14ac:dyDescent="0.2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92" t="s">
        <v>88</v>
      </c>
    </row>
    <row r="3" spans="1:46" ht="6.95" customHeight="1" x14ac:dyDescent="0.2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5"/>
      <c r="AT3" s="192" t="s">
        <v>80</v>
      </c>
    </row>
    <row r="4" spans="1:46" ht="24.95" customHeight="1" x14ac:dyDescent="0.2">
      <c r="B4" s="195"/>
      <c r="D4" s="196" t="s">
        <v>98</v>
      </c>
      <c r="L4" s="195"/>
      <c r="M4" s="197" t="s">
        <v>10</v>
      </c>
      <c r="AT4" s="192" t="s">
        <v>3</v>
      </c>
    </row>
    <row r="5" spans="1:46" ht="6.95" customHeight="1" x14ac:dyDescent="0.2">
      <c r="B5" s="195"/>
      <c r="L5" s="195"/>
    </row>
    <row r="6" spans="1:46" ht="12" customHeight="1" x14ac:dyDescent="0.2">
      <c r="B6" s="195"/>
      <c r="D6" s="198" t="s">
        <v>16</v>
      </c>
      <c r="L6" s="195"/>
    </row>
    <row r="7" spans="1:46" ht="25.5" customHeight="1" x14ac:dyDescent="0.2">
      <c r="B7" s="195"/>
      <c r="E7" s="199" t="str">
        <f>'Rekapitulace stavby'!K6</f>
        <v>Povážský Chlmec - Stoková sieť - Zmena stavby pred dokončením - II.etapa</v>
      </c>
      <c r="F7" s="200"/>
      <c r="G7" s="200"/>
      <c r="H7" s="200"/>
      <c r="L7" s="195"/>
    </row>
    <row r="8" spans="1:46" ht="12" customHeight="1" x14ac:dyDescent="0.2">
      <c r="B8" s="195"/>
      <c r="D8" s="198" t="s">
        <v>99</v>
      </c>
      <c r="L8" s="195"/>
    </row>
    <row r="9" spans="1:46" s="205" customFormat="1" ht="25.5" customHeight="1" x14ac:dyDescent="0.2">
      <c r="A9" s="201"/>
      <c r="B9" s="202"/>
      <c r="C9" s="201"/>
      <c r="D9" s="201"/>
      <c r="E9" s="199" t="s">
        <v>100</v>
      </c>
      <c r="F9" s="203"/>
      <c r="G9" s="203"/>
      <c r="H9" s="203"/>
      <c r="I9" s="201"/>
      <c r="J9" s="201"/>
      <c r="K9" s="201"/>
      <c r="L9" s="20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</row>
    <row r="10" spans="1:46" s="205" customFormat="1" ht="12" customHeight="1" x14ac:dyDescent="0.2">
      <c r="A10" s="201"/>
      <c r="B10" s="202"/>
      <c r="C10" s="201"/>
      <c r="D10" s="198" t="s">
        <v>101</v>
      </c>
      <c r="E10" s="201"/>
      <c r="F10" s="201"/>
      <c r="G10" s="201"/>
      <c r="H10" s="201"/>
      <c r="I10" s="201"/>
      <c r="J10" s="201"/>
      <c r="K10" s="201"/>
      <c r="L10" s="20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</row>
    <row r="11" spans="1:46" s="205" customFormat="1" ht="16.5" customHeight="1" x14ac:dyDescent="0.2">
      <c r="A11" s="201"/>
      <c r="B11" s="202"/>
      <c r="C11" s="201"/>
      <c r="D11" s="201"/>
      <c r="E11" s="206" t="s">
        <v>1109</v>
      </c>
      <c r="F11" s="203"/>
      <c r="G11" s="203"/>
      <c r="H11" s="203"/>
      <c r="I11" s="201"/>
      <c r="J11" s="201"/>
      <c r="K11" s="201"/>
      <c r="L11" s="204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</row>
    <row r="12" spans="1:46" s="205" customFormat="1" x14ac:dyDescent="0.2">
      <c r="A12" s="201"/>
      <c r="B12" s="202"/>
      <c r="C12" s="201"/>
      <c r="D12" s="201"/>
      <c r="E12" s="201"/>
      <c r="F12" s="201"/>
      <c r="G12" s="201"/>
      <c r="H12" s="201"/>
      <c r="I12" s="201"/>
      <c r="J12" s="201"/>
      <c r="K12" s="201"/>
      <c r="L12" s="20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</row>
    <row r="13" spans="1:46" s="205" customFormat="1" ht="12" customHeight="1" x14ac:dyDescent="0.2">
      <c r="A13" s="201"/>
      <c r="B13" s="202"/>
      <c r="C13" s="201"/>
      <c r="D13" s="198" t="s">
        <v>18</v>
      </c>
      <c r="E13" s="201"/>
      <c r="F13" s="207" t="s">
        <v>1</v>
      </c>
      <c r="G13" s="201"/>
      <c r="H13" s="201"/>
      <c r="I13" s="198" t="s">
        <v>19</v>
      </c>
      <c r="J13" s="207" t="s">
        <v>1</v>
      </c>
      <c r="K13" s="201"/>
      <c r="L13" s="20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</row>
    <row r="14" spans="1:46" s="205" customFormat="1" ht="12" customHeight="1" x14ac:dyDescent="0.2">
      <c r="A14" s="201"/>
      <c r="B14" s="202"/>
      <c r="C14" s="201"/>
      <c r="D14" s="198" t="s">
        <v>20</v>
      </c>
      <c r="E14" s="201"/>
      <c r="F14" s="207" t="s">
        <v>21</v>
      </c>
      <c r="G14" s="201"/>
      <c r="H14" s="201"/>
      <c r="I14" s="198" t="s">
        <v>22</v>
      </c>
      <c r="J14" s="208" t="str">
        <f>'Rekapitulace stavby'!AN8</f>
        <v>12. 12. 2019</v>
      </c>
      <c r="K14" s="201"/>
      <c r="L14" s="204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46" s="205" customFormat="1" ht="10.9" customHeight="1" x14ac:dyDescent="0.2">
      <c r="A15" s="201"/>
      <c r="B15" s="202"/>
      <c r="C15" s="201"/>
      <c r="D15" s="201"/>
      <c r="E15" s="201"/>
      <c r="F15" s="201"/>
      <c r="G15" s="201"/>
      <c r="H15" s="201"/>
      <c r="I15" s="201"/>
      <c r="J15" s="201"/>
      <c r="K15" s="201"/>
      <c r="L15" s="20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46" s="205" customFormat="1" ht="12" customHeight="1" x14ac:dyDescent="0.2">
      <c r="A16" s="201"/>
      <c r="B16" s="202"/>
      <c r="C16" s="201"/>
      <c r="D16" s="198" t="s">
        <v>24</v>
      </c>
      <c r="E16" s="201"/>
      <c r="F16" s="201"/>
      <c r="G16" s="201"/>
      <c r="H16" s="201"/>
      <c r="I16" s="198" t="s">
        <v>25</v>
      </c>
      <c r="J16" s="207" t="s">
        <v>1</v>
      </c>
      <c r="K16" s="201"/>
      <c r="L16" s="204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31" s="205" customFormat="1" ht="18" customHeight="1" x14ac:dyDescent="0.2">
      <c r="A17" s="201"/>
      <c r="B17" s="202"/>
      <c r="C17" s="201"/>
      <c r="D17" s="201"/>
      <c r="E17" s="207" t="s">
        <v>26</v>
      </c>
      <c r="F17" s="201"/>
      <c r="G17" s="201"/>
      <c r="H17" s="201"/>
      <c r="I17" s="198" t="s">
        <v>27</v>
      </c>
      <c r="J17" s="207" t="s">
        <v>1</v>
      </c>
      <c r="K17" s="201"/>
      <c r="L17" s="204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</row>
    <row r="18" spans="1:31" s="205" customFormat="1" ht="6.95" customHeight="1" x14ac:dyDescent="0.2">
      <c r="A18" s="201"/>
      <c r="B18" s="202"/>
      <c r="C18" s="201"/>
      <c r="D18" s="201"/>
      <c r="E18" s="201"/>
      <c r="F18" s="201"/>
      <c r="G18" s="201"/>
      <c r="H18" s="201"/>
      <c r="I18" s="201"/>
      <c r="J18" s="201"/>
      <c r="K18" s="201"/>
      <c r="L18" s="204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</row>
    <row r="19" spans="1:31" s="205" customFormat="1" ht="12" customHeight="1" x14ac:dyDescent="0.2">
      <c r="A19" s="201"/>
      <c r="B19" s="202"/>
      <c r="C19" s="201"/>
      <c r="D19" s="198" t="s">
        <v>28</v>
      </c>
      <c r="E19" s="201"/>
      <c r="F19" s="201"/>
      <c r="G19" s="201"/>
      <c r="H19" s="201"/>
      <c r="I19" s="198" t="s">
        <v>25</v>
      </c>
      <c r="J19" s="209" t="str">
        <f>'Rekapitulace stavby'!AN13</f>
        <v>Vyplň údaj</v>
      </c>
      <c r="K19" s="201"/>
      <c r="L19" s="204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</row>
    <row r="20" spans="1:31" s="205" customFormat="1" ht="18" customHeight="1" x14ac:dyDescent="0.2">
      <c r="A20" s="201"/>
      <c r="B20" s="202"/>
      <c r="C20" s="201"/>
      <c r="D20" s="201"/>
      <c r="E20" s="210" t="str">
        <f>'Rekapitulace stavby'!E14</f>
        <v>Vyplň údaj</v>
      </c>
      <c r="F20" s="211"/>
      <c r="G20" s="211"/>
      <c r="H20" s="211"/>
      <c r="I20" s="198" t="s">
        <v>27</v>
      </c>
      <c r="J20" s="209" t="str">
        <f>'Rekapitulace stavby'!AN14</f>
        <v>Vyplň údaj</v>
      </c>
      <c r="K20" s="201"/>
      <c r="L20" s="204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</row>
    <row r="21" spans="1:31" s="205" customFormat="1" ht="6.95" customHeight="1" x14ac:dyDescent="0.2">
      <c r="A21" s="201"/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4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</row>
    <row r="22" spans="1:31" s="205" customFormat="1" ht="12" customHeight="1" x14ac:dyDescent="0.2">
      <c r="A22" s="201"/>
      <c r="B22" s="202"/>
      <c r="C22" s="201"/>
      <c r="D22" s="198" t="s">
        <v>30</v>
      </c>
      <c r="E22" s="201"/>
      <c r="F22" s="201"/>
      <c r="G22" s="201"/>
      <c r="H22" s="201"/>
      <c r="I22" s="198" t="s">
        <v>25</v>
      </c>
      <c r="J22" s="207" t="s">
        <v>1</v>
      </c>
      <c r="K22" s="201"/>
      <c r="L22" s="204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</row>
    <row r="23" spans="1:31" s="205" customFormat="1" ht="18" customHeight="1" x14ac:dyDescent="0.2">
      <c r="A23" s="201"/>
      <c r="B23" s="202"/>
      <c r="C23" s="201"/>
      <c r="D23" s="201"/>
      <c r="E23" s="207" t="s">
        <v>31</v>
      </c>
      <c r="F23" s="201"/>
      <c r="G23" s="201"/>
      <c r="H23" s="201"/>
      <c r="I23" s="198" t="s">
        <v>27</v>
      </c>
      <c r="J23" s="207" t="s">
        <v>1</v>
      </c>
      <c r="K23" s="201"/>
      <c r="L23" s="204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</row>
    <row r="24" spans="1:31" s="205" customFormat="1" ht="6.95" customHeight="1" x14ac:dyDescent="0.2">
      <c r="A24" s="201"/>
      <c r="B24" s="202"/>
      <c r="C24" s="201"/>
      <c r="D24" s="201"/>
      <c r="E24" s="201"/>
      <c r="F24" s="201"/>
      <c r="G24" s="201"/>
      <c r="H24" s="201"/>
      <c r="I24" s="201"/>
      <c r="J24" s="201"/>
      <c r="K24" s="201"/>
      <c r="L24" s="204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</row>
    <row r="25" spans="1:31" s="205" customFormat="1" ht="12" customHeight="1" x14ac:dyDescent="0.2">
      <c r="A25" s="201"/>
      <c r="B25" s="202"/>
      <c r="C25" s="201"/>
      <c r="D25" s="198" t="s">
        <v>33</v>
      </c>
      <c r="E25" s="201"/>
      <c r="F25" s="201"/>
      <c r="G25" s="201"/>
      <c r="H25" s="201"/>
      <c r="I25" s="198" t="s">
        <v>25</v>
      </c>
      <c r="J25" s="207" t="str">
        <f>IF('Rekapitulace stavby'!AN19="","",'Rekapitulace stavby'!AN19)</f>
        <v/>
      </c>
      <c r="K25" s="201"/>
      <c r="L25" s="204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1:31" s="205" customFormat="1" ht="18" customHeight="1" x14ac:dyDescent="0.2">
      <c r="A26" s="201"/>
      <c r="B26" s="202"/>
      <c r="C26" s="201"/>
      <c r="D26" s="201"/>
      <c r="E26" s="207" t="str">
        <f>IF('Rekapitulace stavby'!E20="","",'Rekapitulace stavby'!E20)</f>
        <v xml:space="preserve"> </v>
      </c>
      <c r="F26" s="201"/>
      <c r="G26" s="201"/>
      <c r="H26" s="201"/>
      <c r="I26" s="198" t="s">
        <v>27</v>
      </c>
      <c r="J26" s="207" t="str">
        <f>IF('Rekapitulace stavby'!AN20="","",'Rekapitulace stavby'!AN20)</f>
        <v/>
      </c>
      <c r="K26" s="201"/>
      <c r="L26" s="204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31" s="205" customFormat="1" ht="6.95" customHeight="1" x14ac:dyDescent="0.2">
      <c r="A27" s="201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4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</row>
    <row r="28" spans="1:31" s="205" customFormat="1" ht="12" customHeight="1" x14ac:dyDescent="0.2">
      <c r="A28" s="201"/>
      <c r="B28" s="202"/>
      <c r="C28" s="201"/>
      <c r="D28" s="198" t="s">
        <v>34</v>
      </c>
      <c r="E28" s="201"/>
      <c r="F28" s="201"/>
      <c r="G28" s="201"/>
      <c r="H28" s="201"/>
      <c r="I28" s="201"/>
      <c r="J28" s="201"/>
      <c r="K28" s="201"/>
      <c r="L28" s="204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1:31" s="216" customFormat="1" ht="16.5" customHeight="1" x14ac:dyDescent="0.2">
      <c r="A29" s="212"/>
      <c r="B29" s="213"/>
      <c r="C29" s="212"/>
      <c r="D29" s="212"/>
      <c r="E29" s="214" t="s">
        <v>1</v>
      </c>
      <c r="F29" s="214"/>
      <c r="G29" s="214"/>
      <c r="H29" s="214"/>
      <c r="I29" s="212"/>
      <c r="J29" s="212"/>
      <c r="K29" s="212"/>
      <c r="L29" s="215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</row>
    <row r="30" spans="1:31" s="205" customFormat="1" ht="6.95" customHeight="1" x14ac:dyDescent="0.2">
      <c r="A30" s="201"/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4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1:31" s="205" customFormat="1" ht="6.95" customHeight="1" x14ac:dyDescent="0.2">
      <c r="A31" s="201"/>
      <c r="B31" s="202"/>
      <c r="C31" s="201"/>
      <c r="D31" s="217"/>
      <c r="E31" s="217"/>
      <c r="F31" s="217"/>
      <c r="G31" s="217"/>
      <c r="H31" s="217"/>
      <c r="I31" s="217"/>
      <c r="J31" s="217"/>
      <c r="K31" s="217"/>
      <c r="L31" s="20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2" spans="1:31" s="205" customFormat="1" ht="25.35" customHeight="1" x14ac:dyDescent="0.2">
      <c r="A32" s="201"/>
      <c r="B32" s="202"/>
      <c r="C32" s="201"/>
      <c r="D32" s="218" t="s">
        <v>35</v>
      </c>
      <c r="E32" s="201"/>
      <c r="F32" s="201"/>
      <c r="G32" s="201"/>
      <c r="H32" s="201"/>
      <c r="I32" s="201"/>
      <c r="J32" s="219">
        <f>ROUND(J130, 2)</f>
        <v>0</v>
      </c>
      <c r="K32" s="201"/>
      <c r="L32" s="204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</row>
    <row r="33" spans="1:31" s="205" customFormat="1" ht="6.95" customHeight="1" x14ac:dyDescent="0.2">
      <c r="A33" s="201"/>
      <c r="B33" s="202"/>
      <c r="C33" s="201"/>
      <c r="D33" s="217"/>
      <c r="E33" s="217"/>
      <c r="F33" s="217"/>
      <c r="G33" s="217"/>
      <c r="H33" s="217"/>
      <c r="I33" s="217"/>
      <c r="J33" s="217"/>
      <c r="K33" s="217"/>
      <c r="L33" s="204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</row>
    <row r="34" spans="1:31" s="205" customFormat="1" ht="14.45" customHeight="1" x14ac:dyDescent="0.2">
      <c r="A34" s="201"/>
      <c r="B34" s="202"/>
      <c r="C34" s="201"/>
      <c r="D34" s="201"/>
      <c r="E34" s="201"/>
      <c r="F34" s="220" t="s">
        <v>37</v>
      </c>
      <c r="G34" s="201"/>
      <c r="H34" s="201"/>
      <c r="I34" s="220" t="s">
        <v>36</v>
      </c>
      <c r="J34" s="220" t="s">
        <v>38</v>
      </c>
      <c r="K34" s="201"/>
      <c r="L34" s="204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1" s="205" customFormat="1" ht="14.45" customHeight="1" x14ac:dyDescent="0.2">
      <c r="A35" s="201"/>
      <c r="B35" s="202"/>
      <c r="C35" s="201"/>
      <c r="D35" s="221" t="s">
        <v>39</v>
      </c>
      <c r="E35" s="198" t="s">
        <v>40</v>
      </c>
      <c r="F35" s="222">
        <f>ROUND((SUM(BE130:BE942)),  2)</f>
        <v>0</v>
      </c>
      <c r="G35" s="201"/>
      <c r="H35" s="201"/>
      <c r="I35" s="223">
        <v>0.2</v>
      </c>
      <c r="J35" s="222">
        <f>ROUND(((SUM(BE130:BE942))*I35),  2)</f>
        <v>0</v>
      </c>
      <c r="K35" s="201"/>
      <c r="L35" s="204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1:31" s="205" customFormat="1" ht="14.45" customHeight="1" x14ac:dyDescent="0.2">
      <c r="A36" s="201"/>
      <c r="B36" s="202"/>
      <c r="C36" s="201"/>
      <c r="D36" s="201"/>
      <c r="E36" s="198" t="s">
        <v>41</v>
      </c>
      <c r="F36" s="222">
        <f>ROUND((SUM(BF130:BF942)),  2)</f>
        <v>0</v>
      </c>
      <c r="G36" s="201"/>
      <c r="H36" s="201"/>
      <c r="I36" s="223">
        <v>0.15</v>
      </c>
      <c r="J36" s="222">
        <f>ROUND(((SUM(BF130:BF942))*I36),  2)</f>
        <v>0</v>
      </c>
      <c r="K36" s="201"/>
      <c r="L36" s="204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</row>
    <row r="37" spans="1:31" s="205" customFormat="1" ht="14.45" hidden="1" customHeight="1" x14ac:dyDescent="0.2">
      <c r="A37" s="201"/>
      <c r="B37" s="202"/>
      <c r="C37" s="201"/>
      <c r="D37" s="201"/>
      <c r="E37" s="198" t="s">
        <v>42</v>
      </c>
      <c r="F37" s="222">
        <f>ROUND((SUM(BG130:BG942)),  2)</f>
        <v>0</v>
      </c>
      <c r="G37" s="201"/>
      <c r="H37" s="201"/>
      <c r="I37" s="223">
        <v>0.2</v>
      </c>
      <c r="J37" s="222">
        <f>0</f>
        <v>0</v>
      </c>
      <c r="K37" s="201"/>
      <c r="L37" s="204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</row>
    <row r="38" spans="1:31" s="205" customFormat="1" ht="14.45" hidden="1" customHeight="1" x14ac:dyDescent="0.2">
      <c r="A38" s="201"/>
      <c r="B38" s="202"/>
      <c r="C38" s="201"/>
      <c r="D38" s="201"/>
      <c r="E38" s="198" t="s">
        <v>43</v>
      </c>
      <c r="F38" s="222">
        <f>ROUND((SUM(BH130:BH942)),  2)</f>
        <v>0</v>
      </c>
      <c r="G38" s="201"/>
      <c r="H38" s="201"/>
      <c r="I38" s="223">
        <v>0.15</v>
      </c>
      <c r="J38" s="222">
        <f>0</f>
        <v>0</v>
      </c>
      <c r="K38" s="201"/>
      <c r="L38" s="204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</row>
    <row r="39" spans="1:31" s="205" customFormat="1" ht="14.45" hidden="1" customHeight="1" x14ac:dyDescent="0.2">
      <c r="A39" s="201"/>
      <c r="B39" s="202"/>
      <c r="C39" s="201"/>
      <c r="D39" s="201"/>
      <c r="E39" s="198" t="s">
        <v>44</v>
      </c>
      <c r="F39" s="222">
        <f>ROUND((SUM(BI130:BI942)),  2)</f>
        <v>0</v>
      </c>
      <c r="G39" s="201"/>
      <c r="H39" s="201"/>
      <c r="I39" s="223">
        <v>0</v>
      </c>
      <c r="J39" s="222">
        <f>0</f>
        <v>0</v>
      </c>
      <c r="K39" s="201"/>
      <c r="L39" s="204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</row>
    <row r="40" spans="1:31" s="205" customFormat="1" ht="6.95" customHeight="1" x14ac:dyDescent="0.2">
      <c r="A40" s="201"/>
      <c r="B40" s="202"/>
      <c r="C40" s="201"/>
      <c r="D40" s="201"/>
      <c r="E40" s="201"/>
      <c r="F40" s="201"/>
      <c r="G40" s="201"/>
      <c r="H40" s="201"/>
      <c r="I40" s="201"/>
      <c r="J40" s="201"/>
      <c r="K40" s="201"/>
      <c r="L40" s="204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</row>
    <row r="41" spans="1:31" s="205" customFormat="1" ht="25.35" customHeight="1" x14ac:dyDescent="0.2">
      <c r="A41" s="201"/>
      <c r="B41" s="202"/>
      <c r="C41" s="224"/>
      <c r="D41" s="225" t="s">
        <v>45</v>
      </c>
      <c r="E41" s="226"/>
      <c r="F41" s="226"/>
      <c r="G41" s="227" t="s">
        <v>46</v>
      </c>
      <c r="H41" s="228" t="s">
        <v>2462</v>
      </c>
      <c r="I41" s="226"/>
      <c r="J41" s="229">
        <f>SUM(J32:J39)</f>
        <v>0</v>
      </c>
      <c r="K41" s="230"/>
      <c r="L41" s="204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</row>
    <row r="42" spans="1:31" s="205" customFormat="1" ht="14.45" customHeight="1" x14ac:dyDescent="0.2">
      <c r="A42" s="201"/>
      <c r="B42" s="202"/>
      <c r="C42" s="201"/>
      <c r="D42" s="201"/>
      <c r="E42" s="201"/>
      <c r="F42" s="201"/>
      <c r="G42" s="201"/>
      <c r="H42" s="201"/>
      <c r="I42" s="201"/>
      <c r="J42" s="201"/>
      <c r="K42" s="201"/>
      <c r="L42" s="204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</row>
    <row r="43" spans="1:31" ht="14.45" customHeight="1" x14ac:dyDescent="0.2">
      <c r="B43" s="195"/>
      <c r="L43" s="195"/>
    </row>
    <row r="44" spans="1:31" ht="14.45" customHeight="1" x14ac:dyDescent="0.2">
      <c r="B44" s="195"/>
      <c r="L44" s="195"/>
    </row>
    <row r="45" spans="1:31" ht="14.45" customHeight="1" x14ac:dyDescent="0.2">
      <c r="B45" s="195"/>
      <c r="L45" s="195"/>
    </row>
    <row r="46" spans="1:31" ht="14.45" customHeight="1" x14ac:dyDescent="0.2">
      <c r="B46" s="195"/>
      <c r="L46" s="195"/>
    </row>
    <row r="47" spans="1:31" ht="14.45" customHeight="1" x14ac:dyDescent="0.2">
      <c r="B47" s="195"/>
      <c r="L47" s="195"/>
    </row>
    <row r="48" spans="1:31" ht="14.45" customHeight="1" x14ac:dyDescent="0.2">
      <c r="B48" s="195"/>
      <c r="L48" s="195"/>
    </row>
    <row r="49" spans="1:31" ht="14.45" customHeight="1" x14ac:dyDescent="0.2">
      <c r="B49" s="195"/>
      <c r="L49" s="195"/>
    </row>
    <row r="50" spans="1:31" s="205" customFormat="1" ht="14.45" customHeight="1" x14ac:dyDescent="0.2">
      <c r="B50" s="204"/>
      <c r="D50" s="231" t="s">
        <v>47</v>
      </c>
      <c r="E50" s="232"/>
      <c r="F50" s="232"/>
      <c r="G50" s="231" t="s">
        <v>48</v>
      </c>
      <c r="H50" s="232"/>
      <c r="I50" s="232"/>
      <c r="J50" s="232"/>
      <c r="K50" s="232"/>
      <c r="L50" s="204"/>
    </row>
    <row r="51" spans="1:31" x14ac:dyDescent="0.2">
      <c r="B51" s="195"/>
      <c r="L51" s="195"/>
    </row>
    <row r="52" spans="1:31" x14ac:dyDescent="0.2">
      <c r="B52" s="195"/>
      <c r="L52" s="195"/>
    </row>
    <row r="53" spans="1:31" x14ac:dyDescent="0.2">
      <c r="B53" s="195"/>
      <c r="L53" s="195"/>
    </row>
    <row r="54" spans="1:31" x14ac:dyDescent="0.2">
      <c r="B54" s="195"/>
      <c r="L54" s="195"/>
    </row>
    <row r="55" spans="1:31" x14ac:dyDescent="0.2">
      <c r="B55" s="195"/>
      <c r="L55" s="195"/>
    </row>
    <row r="56" spans="1:31" x14ac:dyDescent="0.2">
      <c r="B56" s="195"/>
      <c r="L56" s="195"/>
    </row>
    <row r="57" spans="1:31" x14ac:dyDescent="0.2">
      <c r="B57" s="195"/>
      <c r="L57" s="195"/>
    </row>
    <row r="58" spans="1:31" x14ac:dyDescent="0.2">
      <c r="B58" s="195"/>
      <c r="L58" s="195"/>
    </row>
    <row r="59" spans="1:31" x14ac:dyDescent="0.2">
      <c r="B59" s="195"/>
      <c r="L59" s="195"/>
    </row>
    <row r="60" spans="1:31" x14ac:dyDescent="0.2">
      <c r="B60" s="195"/>
      <c r="L60" s="195"/>
    </row>
    <row r="61" spans="1:31" s="205" customFormat="1" ht="12.75" x14ac:dyDescent="0.2">
      <c r="A61" s="201"/>
      <c r="B61" s="202"/>
      <c r="C61" s="201"/>
      <c r="D61" s="233" t="s">
        <v>49</v>
      </c>
      <c r="E61" s="234"/>
      <c r="F61" s="235" t="s">
        <v>50</v>
      </c>
      <c r="G61" s="233" t="s">
        <v>49</v>
      </c>
      <c r="H61" s="234"/>
      <c r="I61" s="234"/>
      <c r="J61" s="236" t="s">
        <v>50</v>
      </c>
      <c r="K61" s="234"/>
      <c r="L61" s="204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31" x14ac:dyDescent="0.2">
      <c r="B62" s="195"/>
      <c r="L62" s="195"/>
    </row>
    <row r="63" spans="1:31" x14ac:dyDescent="0.2">
      <c r="B63" s="195"/>
      <c r="L63" s="195"/>
    </row>
    <row r="64" spans="1:31" x14ac:dyDescent="0.2">
      <c r="B64" s="195"/>
      <c r="L64" s="195"/>
    </row>
    <row r="65" spans="1:31" s="205" customFormat="1" ht="12.75" x14ac:dyDescent="0.2">
      <c r="A65" s="201"/>
      <c r="B65" s="202"/>
      <c r="C65" s="201"/>
      <c r="D65" s="231" t="s">
        <v>51</v>
      </c>
      <c r="E65" s="237"/>
      <c r="F65" s="237"/>
      <c r="G65" s="231" t="s">
        <v>52</v>
      </c>
      <c r="H65" s="237"/>
      <c r="I65" s="237"/>
      <c r="J65" s="237"/>
      <c r="K65" s="237"/>
      <c r="L65" s="204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</row>
    <row r="66" spans="1:31" x14ac:dyDescent="0.2">
      <c r="B66" s="195"/>
      <c r="L66" s="195"/>
    </row>
    <row r="67" spans="1:31" x14ac:dyDescent="0.2">
      <c r="B67" s="195"/>
      <c r="L67" s="195"/>
    </row>
    <row r="68" spans="1:31" x14ac:dyDescent="0.2">
      <c r="B68" s="195"/>
      <c r="L68" s="195"/>
    </row>
    <row r="69" spans="1:31" x14ac:dyDescent="0.2">
      <c r="B69" s="195"/>
      <c r="L69" s="195"/>
    </row>
    <row r="70" spans="1:31" x14ac:dyDescent="0.2">
      <c r="B70" s="195"/>
      <c r="L70" s="195"/>
    </row>
    <row r="71" spans="1:31" x14ac:dyDescent="0.2">
      <c r="B71" s="195"/>
      <c r="L71" s="195"/>
    </row>
    <row r="72" spans="1:31" x14ac:dyDescent="0.2">
      <c r="B72" s="195"/>
      <c r="L72" s="195"/>
    </row>
    <row r="73" spans="1:31" x14ac:dyDescent="0.2">
      <c r="B73" s="195"/>
      <c r="L73" s="195"/>
    </row>
    <row r="74" spans="1:31" x14ac:dyDescent="0.2">
      <c r="B74" s="195"/>
      <c r="L74" s="195"/>
    </row>
    <row r="75" spans="1:31" x14ac:dyDescent="0.2">
      <c r="B75" s="195"/>
      <c r="L75" s="195"/>
    </row>
    <row r="76" spans="1:31" s="205" customFormat="1" ht="12.75" x14ac:dyDescent="0.2">
      <c r="A76" s="201"/>
      <c r="B76" s="202"/>
      <c r="C76" s="201"/>
      <c r="D76" s="233" t="s">
        <v>49</v>
      </c>
      <c r="E76" s="234"/>
      <c r="F76" s="235" t="s">
        <v>50</v>
      </c>
      <c r="G76" s="233" t="s">
        <v>49</v>
      </c>
      <c r="H76" s="234"/>
      <c r="I76" s="234"/>
      <c r="J76" s="236" t="s">
        <v>50</v>
      </c>
      <c r="K76" s="234"/>
      <c r="L76" s="204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1:31" s="205" customFormat="1" ht="14.45" customHeight="1" x14ac:dyDescent="0.2">
      <c r="A77" s="201"/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04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</row>
    <row r="81" spans="1:31" s="205" customFormat="1" ht="6.95" customHeight="1" x14ac:dyDescent="0.2">
      <c r="A81" s="201"/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04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</row>
    <row r="82" spans="1:31" s="205" customFormat="1" ht="24.95" customHeight="1" x14ac:dyDescent="0.2">
      <c r="A82" s="201"/>
      <c r="B82" s="202"/>
      <c r="C82" s="196" t="s">
        <v>103</v>
      </c>
      <c r="D82" s="201"/>
      <c r="E82" s="201"/>
      <c r="F82" s="201"/>
      <c r="G82" s="201"/>
      <c r="H82" s="201"/>
      <c r="I82" s="201"/>
      <c r="J82" s="201"/>
      <c r="K82" s="201"/>
      <c r="L82" s="204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1:31" s="205" customFormat="1" ht="6.95" customHeight="1" x14ac:dyDescent="0.2">
      <c r="A83" s="201"/>
      <c r="B83" s="202"/>
      <c r="C83" s="201"/>
      <c r="D83" s="201"/>
      <c r="E83" s="201"/>
      <c r="F83" s="201"/>
      <c r="G83" s="201"/>
      <c r="H83" s="201"/>
      <c r="I83" s="201"/>
      <c r="J83" s="201"/>
      <c r="K83" s="201"/>
      <c r="L83" s="204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31" s="205" customFormat="1" ht="12" customHeight="1" x14ac:dyDescent="0.2">
      <c r="A84" s="201"/>
      <c r="B84" s="202"/>
      <c r="C84" s="198" t="s">
        <v>16</v>
      </c>
      <c r="D84" s="201"/>
      <c r="E84" s="201"/>
      <c r="F84" s="201"/>
      <c r="G84" s="201"/>
      <c r="H84" s="201"/>
      <c r="I84" s="201"/>
      <c r="J84" s="201"/>
      <c r="K84" s="201"/>
      <c r="L84" s="204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31" s="205" customFormat="1" ht="25.5" customHeight="1" x14ac:dyDescent="0.2">
      <c r="A85" s="201"/>
      <c r="B85" s="202"/>
      <c r="C85" s="201"/>
      <c r="D85" s="201"/>
      <c r="E85" s="199" t="str">
        <f>E7</f>
        <v>Povážský Chlmec - Stoková sieť - Zmena stavby pred dokončením - II.etapa</v>
      </c>
      <c r="F85" s="200"/>
      <c r="G85" s="200"/>
      <c r="H85" s="200"/>
      <c r="I85" s="201"/>
      <c r="J85" s="201"/>
      <c r="K85" s="201"/>
      <c r="L85" s="204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</row>
    <row r="86" spans="1:31" ht="12" customHeight="1" x14ac:dyDescent="0.2">
      <c r="B86" s="195"/>
      <c r="C86" s="198" t="s">
        <v>99</v>
      </c>
      <c r="L86" s="195"/>
    </row>
    <row r="87" spans="1:31" s="205" customFormat="1" ht="25.5" customHeight="1" x14ac:dyDescent="0.2">
      <c r="A87" s="201"/>
      <c r="B87" s="202"/>
      <c r="C87" s="201"/>
      <c r="D87" s="201"/>
      <c r="E87" s="199" t="s">
        <v>100</v>
      </c>
      <c r="F87" s="203"/>
      <c r="G87" s="203"/>
      <c r="H87" s="203"/>
      <c r="I87" s="201"/>
      <c r="J87" s="201"/>
      <c r="K87" s="201"/>
      <c r="L87" s="204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31" s="205" customFormat="1" ht="12" customHeight="1" x14ac:dyDescent="0.2">
      <c r="A88" s="201"/>
      <c r="B88" s="202"/>
      <c r="C88" s="198" t="s">
        <v>101</v>
      </c>
      <c r="D88" s="201"/>
      <c r="E88" s="201"/>
      <c r="F88" s="201"/>
      <c r="G88" s="201"/>
      <c r="H88" s="201"/>
      <c r="I88" s="201"/>
      <c r="J88" s="201"/>
      <c r="K88" s="201"/>
      <c r="L88" s="204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1:31" s="205" customFormat="1" ht="16.5" customHeight="1" x14ac:dyDescent="0.2">
      <c r="A89" s="201"/>
      <c r="B89" s="202"/>
      <c r="C89" s="201"/>
      <c r="D89" s="201"/>
      <c r="E89" s="206" t="str">
        <f>E11</f>
        <v>002 - SO 5-5.6 Dažďová kanalizácia</v>
      </c>
      <c r="F89" s="203"/>
      <c r="G89" s="203"/>
      <c r="H89" s="203"/>
      <c r="I89" s="201"/>
      <c r="J89" s="201"/>
      <c r="K89" s="201"/>
      <c r="L89" s="204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31" s="205" customFormat="1" ht="6.95" customHeight="1" x14ac:dyDescent="0.2">
      <c r="A90" s="201"/>
      <c r="B90" s="202"/>
      <c r="C90" s="201"/>
      <c r="D90" s="201"/>
      <c r="E90" s="201"/>
      <c r="F90" s="201"/>
      <c r="G90" s="201"/>
      <c r="H90" s="201"/>
      <c r="I90" s="201"/>
      <c r="J90" s="201"/>
      <c r="K90" s="201"/>
      <c r="L90" s="204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1:31" s="205" customFormat="1" ht="12" customHeight="1" x14ac:dyDescent="0.2">
      <c r="A91" s="201"/>
      <c r="B91" s="202"/>
      <c r="C91" s="198" t="s">
        <v>20</v>
      </c>
      <c r="D91" s="201"/>
      <c r="E91" s="201"/>
      <c r="F91" s="207" t="str">
        <f>F14</f>
        <v xml:space="preserve"> </v>
      </c>
      <c r="G91" s="201"/>
      <c r="H91" s="201"/>
      <c r="I91" s="198" t="s">
        <v>22</v>
      </c>
      <c r="J91" s="208" t="str">
        <f>IF(J14="","",J14)</f>
        <v>12. 12. 2019</v>
      </c>
      <c r="K91" s="201"/>
      <c r="L91" s="204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1" s="205" customFormat="1" ht="6.95" customHeight="1" x14ac:dyDescent="0.2">
      <c r="A92" s="201"/>
      <c r="B92" s="202"/>
      <c r="C92" s="201"/>
      <c r="D92" s="201"/>
      <c r="E92" s="201"/>
      <c r="F92" s="201"/>
      <c r="G92" s="201"/>
      <c r="H92" s="201"/>
      <c r="I92" s="201"/>
      <c r="J92" s="201"/>
      <c r="K92" s="201"/>
      <c r="L92" s="204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31" s="205" customFormat="1" ht="43.15" customHeight="1" x14ac:dyDescent="0.2">
      <c r="A93" s="201"/>
      <c r="B93" s="202"/>
      <c r="C93" s="198" t="s">
        <v>24</v>
      </c>
      <c r="D93" s="201"/>
      <c r="E93" s="201"/>
      <c r="F93" s="207" t="str">
        <f>E17</f>
        <v>Severoslovenské vodárne a kanalizácie, a.s.</v>
      </c>
      <c r="G93" s="201"/>
      <c r="H93" s="201"/>
      <c r="I93" s="198" t="s">
        <v>30</v>
      </c>
      <c r="J93" s="242" t="str">
        <f>E23</f>
        <v>Sweco Hydroprojekt a.s., divize Morava</v>
      </c>
      <c r="K93" s="201"/>
      <c r="L93" s="204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31" s="205" customFormat="1" ht="15.2" customHeight="1" x14ac:dyDescent="0.2">
      <c r="A94" s="201"/>
      <c r="B94" s="202"/>
      <c r="C94" s="198" t="s">
        <v>28</v>
      </c>
      <c r="D94" s="201"/>
      <c r="E94" s="201"/>
      <c r="F94" s="207" t="str">
        <f>IF(E20="","",E20)</f>
        <v>Vyplň údaj</v>
      </c>
      <c r="G94" s="201"/>
      <c r="H94" s="201"/>
      <c r="I94" s="198" t="s">
        <v>33</v>
      </c>
      <c r="J94" s="242" t="str">
        <f>E26</f>
        <v xml:space="preserve"> </v>
      </c>
      <c r="K94" s="201"/>
      <c r="L94" s="204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1:31" s="205" customFormat="1" ht="10.35" customHeight="1" x14ac:dyDescent="0.2">
      <c r="A95" s="201"/>
      <c r="B95" s="202"/>
      <c r="C95" s="201"/>
      <c r="D95" s="201"/>
      <c r="E95" s="201"/>
      <c r="F95" s="201"/>
      <c r="G95" s="201"/>
      <c r="H95" s="201"/>
      <c r="I95" s="201"/>
      <c r="J95" s="201"/>
      <c r="K95" s="201"/>
      <c r="L95" s="204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31" s="205" customFormat="1" ht="29.25" customHeight="1" x14ac:dyDescent="0.2">
      <c r="A96" s="201"/>
      <c r="B96" s="202"/>
      <c r="C96" s="243" t="s">
        <v>104</v>
      </c>
      <c r="D96" s="224"/>
      <c r="E96" s="224"/>
      <c r="F96" s="224"/>
      <c r="G96" s="224"/>
      <c r="H96" s="224"/>
      <c r="I96" s="224"/>
      <c r="J96" s="244" t="s">
        <v>2466</v>
      </c>
      <c r="K96" s="224"/>
      <c r="L96" s="204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1:47" s="205" customFormat="1" ht="10.35" customHeight="1" x14ac:dyDescent="0.2">
      <c r="A97" s="201"/>
      <c r="B97" s="202"/>
      <c r="C97" s="201"/>
      <c r="D97" s="201"/>
      <c r="E97" s="201"/>
      <c r="F97" s="201"/>
      <c r="G97" s="201"/>
      <c r="H97" s="201"/>
      <c r="I97" s="201"/>
      <c r="J97" s="201"/>
      <c r="K97" s="201"/>
      <c r="L97" s="204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</row>
    <row r="98" spans="1:47" s="205" customFormat="1" ht="22.9" customHeight="1" x14ac:dyDescent="0.2">
      <c r="A98" s="201"/>
      <c r="B98" s="202"/>
      <c r="C98" s="245" t="s">
        <v>105</v>
      </c>
      <c r="D98" s="201"/>
      <c r="E98" s="201"/>
      <c r="F98" s="201"/>
      <c r="G98" s="201"/>
      <c r="H98" s="201"/>
      <c r="I98" s="201"/>
      <c r="J98" s="219">
        <f>J130</f>
        <v>0</v>
      </c>
      <c r="K98" s="201"/>
      <c r="L98" s="204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U98" s="192" t="s">
        <v>106</v>
      </c>
    </row>
    <row r="99" spans="1:47" s="246" customFormat="1" ht="24.95" customHeight="1" x14ac:dyDescent="0.2">
      <c r="B99" s="247"/>
      <c r="D99" s="248" t="s">
        <v>107</v>
      </c>
      <c r="E99" s="249"/>
      <c r="F99" s="249"/>
      <c r="G99" s="249"/>
      <c r="H99" s="249"/>
      <c r="I99" s="249"/>
      <c r="J99" s="250">
        <f>J131</f>
        <v>0</v>
      </c>
      <c r="L99" s="247"/>
    </row>
    <row r="100" spans="1:47" s="251" customFormat="1" ht="19.899999999999999" customHeight="1" x14ac:dyDescent="0.2">
      <c r="B100" s="252"/>
      <c r="D100" s="253" t="s">
        <v>108</v>
      </c>
      <c r="E100" s="254"/>
      <c r="F100" s="254"/>
      <c r="G100" s="254"/>
      <c r="H100" s="254"/>
      <c r="I100" s="254"/>
      <c r="J100" s="255">
        <f>J132</f>
        <v>0</v>
      </c>
      <c r="L100" s="252"/>
    </row>
    <row r="101" spans="1:47" s="251" customFormat="1" ht="19.899999999999999" customHeight="1" x14ac:dyDescent="0.2">
      <c r="B101" s="252"/>
      <c r="D101" s="253" t="s">
        <v>109</v>
      </c>
      <c r="E101" s="254"/>
      <c r="F101" s="254"/>
      <c r="G101" s="254"/>
      <c r="H101" s="254"/>
      <c r="I101" s="254"/>
      <c r="J101" s="255">
        <f>J397</f>
        <v>0</v>
      </c>
      <c r="L101" s="252"/>
    </row>
    <row r="102" spans="1:47" s="251" customFormat="1" ht="19.899999999999999" customHeight="1" x14ac:dyDescent="0.2">
      <c r="B102" s="252"/>
      <c r="D102" s="253" t="s">
        <v>110</v>
      </c>
      <c r="E102" s="254"/>
      <c r="F102" s="254"/>
      <c r="G102" s="254"/>
      <c r="H102" s="254"/>
      <c r="I102" s="254"/>
      <c r="J102" s="255">
        <f>J412</f>
        <v>0</v>
      </c>
      <c r="L102" s="252"/>
    </row>
    <row r="103" spans="1:47" s="251" customFormat="1" ht="19.899999999999999" customHeight="1" x14ac:dyDescent="0.2">
      <c r="B103" s="252"/>
      <c r="D103" s="253" t="s">
        <v>111</v>
      </c>
      <c r="E103" s="254"/>
      <c r="F103" s="254"/>
      <c r="G103" s="254"/>
      <c r="H103" s="254"/>
      <c r="I103" s="254"/>
      <c r="J103" s="255">
        <f>J457</f>
        <v>0</v>
      </c>
      <c r="L103" s="252"/>
    </row>
    <row r="104" spans="1:47" s="251" customFormat="1" ht="19.899999999999999" customHeight="1" x14ac:dyDescent="0.2">
      <c r="B104" s="252"/>
      <c r="D104" s="253" t="s">
        <v>112</v>
      </c>
      <c r="E104" s="254"/>
      <c r="F104" s="254"/>
      <c r="G104" s="254"/>
      <c r="H104" s="254"/>
      <c r="I104" s="254"/>
      <c r="J104" s="255">
        <f>J546</f>
        <v>0</v>
      </c>
      <c r="L104" s="252"/>
    </row>
    <row r="105" spans="1:47" s="251" customFormat="1" ht="19.899999999999999" customHeight="1" x14ac:dyDescent="0.2">
      <c r="B105" s="252"/>
      <c r="D105" s="253" t="s">
        <v>114</v>
      </c>
      <c r="E105" s="254"/>
      <c r="F105" s="254"/>
      <c r="G105" s="254"/>
      <c r="H105" s="254"/>
      <c r="I105" s="254"/>
      <c r="J105" s="255">
        <f>J603</f>
        <v>0</v>
      </c>
      <c r="L105" s="252"/>
    </row>
    <row r="106" spans="1:47" s="251" customFormat="1" ht="19.899999999999999" customHeight="1" x14ac:dyDescent="0.2">
      <c r="B106" s="252"/>
      <c r="D106" s="253" t="s">
        <v>115</v>
      </c>
      <c r="E106" s="254"/>
      <c r="F106" s="254"/>
      <c r="G106" s="254"/>
      <c r="H106" s="254"/>
      <c r="I106" s="254"/>
      <c r="J106" s="255">
        <f>J863</f>
        <v>0</v>
      </c>
      <c r="L106" s="252"/>
    </row>
    <row r="107" spans="1:47" s="251" customFormat="1" ht="19.899999999999999" customHeight="1" x14ac:dyDescent="0.2">
      <c r="B107" s="252"/>
      <c r="D107" s="253" t="s">
        <v>116</v>
      </c>
      <c r="E107" s="254"/>
      <c r="F107" s="254"/>
      <c r="G107" s="254"/>
      <c r="H107" s="254"/>
      <c r="I107" s="254"/>
      <c r="J107" s="255">
        <f>J922</f>
        <v>0</v>
      </c>
      <c r="L107" s="252"/>
    </row>
    <row r="108" spans="1:47" s="251" customFormat="1" ht="19.899999999999999" customHeight="1" x14ac:dyDescent="0.2">
      <c r="B108" s="252"/>
      <c r="D108" s="253" t="s">
        <v>117</v>
      </c>
      <c r="E108" s="254"/>
      <c r="F108" s="254"/>
      <c r="G108" s="254"/>
      <c r="H108" s="254"/>
      <c r="I108" s="254"/>
      <c r="J108" s="255">
        <f>J940</f>
        <v>0</v>
      </c>
      <c r="L108" s="252"/>
    </row>
    <row r="109" spans="1:47" s="205" customFormat="1" ht="21.75" customHeight="1" x14ac:dyDescent="0.2">
      <c r="A109" s="201"/>
      <c r="B109" s="202"/>
      <c r="C109" s="201"/>
      <c r="D109" s="201"/>
      <c r="E109" s="201"/>
      <c r="F109" s="201"/>
      <c r="G109" s="201"/>
      <c r="H109" s="201"/>
      <c r="I109" s="201"/>
      <c r="J109" s="201"/>
      <c r="K109" s="201"/>
      <c r="L109" s="204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</row>
    <row r="110" spans="1:47" s="205" customFormat="1" ht="6.95" customHeight="1" x14ac:dyDescent="0.2">
      <c r="A110" s="201"/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204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</row>
    <row r="114" spans="1:31" s="205" customFormat="1" ht="6.95" customHeight="1" x14ac:dyDescent="0.2">
      <c r="A114" s="201"/>
      <c r="B114" s="240"/>
      <c r="C114" s="241"/>
      <c r="D114" s="241"/>
      <c r="E114" s="241"/>
      <c r="F114" s="241"/>
      <c r="G114" s="241"/>
      <c r="H114" s="241"/>
      <c r="I114" s="241"/>
      <c r="J114" s="241"/>
      <c r="K114" s="241"/>
      <c r="L114" s="204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</row>
    <row r="115" spans="1:31" s="205" customFormat="1" ht="24.95" customHeight="1" x14ac:dyDescent="0.2">
      <c r="A115" s="201"/>
      <c r="B115" s="202"/>
      <c r="C115" s="196" t="s">
        <v>121</v>
      </c>
      <c r="D115" s="201"/>
      <c r="E115" s="201"/>
      <c r="F115" s="201"/>
      <c r="G115" s="201"/>
      <c r="H115" s="201"/>
      <c r="I115" s="201"/>
      <c r="J115" s="201"/>
      <c r="K115" s="201"/>
      <c r="L115" s="204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</row>
    <row r="116" spans="1:31" s="205" customFormat="1" ht="6.95" customHeight="1" x14ac:dyDescent="0.2">
      <c r="A116" s="201"/>
      <c r="B116" s="202"/>
      <c r="C116" s="201"/>
      <c r="D116" s="201"/>
      <c r="E116" s="201"/>
      <c r="F116" s="201"/>
      <c r="G116" s="201"/>
      <c r="H116" s="201"/>
      <c r="I116" s="201"/>
      <c r="J116" s="201"/>
      <c r="K116" s="201"/>
      <c r="L116" s="204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</row>
    <row r="117" spans="1:31" s="205" customFormat="1" ht="12" customHeight="1" x14ac:dyDescent="0.2">
      <c r="A117" s="201"/>
      <c r="B117" s="202"/>
      <c r="C117" s="198" t="s">
        <v>16</v>
      </c>
      <c r="D117" s="201"/>
      <c r="E117" s="201"/>
      <c r="F117" s="201"/>
      <c r="G117" s="201"/>
      <c r="H117" s="201"/>
      <c r="I117" s="201"/>
      <c r="J117" s="201"/>
      <c r="K117" s="201"/>
      <c r="L117" s="204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pans="1:31" s="205" customFormat="1" ht="25.5" customHeight="1" x14ac:dyDescent="0.2">
      <c r="A118" s="201"/>
      <c r="B118" s="202"/>
      <c r="C118" s="201"/>
      <c r="D118" s="201"/>
      <c r="E118" s="199" t="str">
        <f>E7</f>
        <v>Povážský Chlmec - Stoková sieť - Zmena stavby pred dokončením - II.etapa</v>
      </c>
      <c r="F118" s="200"/>
      <c r="G118" s="200"/>
      <c r="H118" s="200"/>
      <c r="I118" s="201"/>
      <c r="J118" s="201"/>
      <c r="K118" s="201"/>
      <c r="L118" s="204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</row>
    <row r="119" spans="1:31" ht="12" customHeight="1" x14ac:dyDescent="0.2">
      <c r="B119" s="195"/>
      <c r="C119" s="198" t="s">
        <v>99</v>
      </c>
      <c r="L119" s="195"/>
    </row>
    <row r="120" spans="1:31" s="205" customFormat="1" ht="25.5" customHeight="1" x14ac:dyDescent="0.2">
      <c r="A120" s="201"/>
      <c r="B120" s="202"/>
      <c r="C120" s="201"/>
      <c r="D120" s="201"/>
      <c r="E120" s="199" t="s">
        <v>100</v>
      </c>
      <c r="F120" s="203"/>
      <c r="G120" s="203"/>
      <c r="H120" s="203"/>
      <c r="I120" s="201"/>
      <c r="J120" s="201"/>
      <c r="K120" s="201"/>
      <c r="L120" s="204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31" s="205" customFormat="1" ht="12" customHeight="1" x14ac:dyDescent="0.2">
      <c r="A121" s="201"/>
      <c r="B121" s="202"/>
      <c r="C121" s="198" t="s">
        <v>101</v>
      </c>
      <c r="D121" s="201"/>
      <c r="E121" s="201"/>
      <c r="F121" s="201"/>
      <c r="G121" s="201"/>
      <c r="H121" s="201"/>
      <c r="I121" s="201"/>
      <c r="J121" s="201"/>
      <c r="K121" s="201"/>
      <c r="L121" s="204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31" s="205" customFormat="1" ht="16.5" customHeight="1" x14ac:dyDescent="0.2">
      <c r="A122" s="201"/>
      <c r="B122" s="202"/>
      <c r="C122" s="201"/>
      <c r="D122" s="201"/>
      <c r="E122" s="206" t="str">
        <f>E11</f>
        <v>002 - SO 5-5.6 Dažďová kanalizácia</v>
      </c>
      <c r="F122" s="203"/>
      <c r="G122" s="203"/>
      <c r="H122" s="203"/>
      <c r="I122" s="201"/>
      <c r="J122" s="201"/>
      <c r="K122" s="201"/>
      <c r="L122" s="204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31" s="205" customFormat="1" ht="6.95" customHeight="1" x14ac:dyDescent="0.2">
      <c r="A123" s="201"/>
      <c r="B123" s="202"/>
      <c r="C123" s="201"/>
      <c r="D123" s="201"/>
      <c r="E123" s="201"/>
      <c r="F123" s="201"/>
      <c r="G123" s="201"/>
      <c r="H123" s="201"/>
      <c r="I123" s="201"/>
      <c r="J123" s="201"/>
      <c r="K123" s="201"/>
      <c r="L123" s="204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31" s="205" customFormat="1" ht="12" customHeight="1" x14ac:dyDescent="0.2">
      <c r="A124" s="201"/>
      <c r="B124" s="202"/>
      <c r="C124" s="198" t="s">
        <v>20</v>
      </c>
      <c r="D124" s="201"/>
      <c r="E124" s="201"/>
      <c r="F124" s="207" t="str">
        <f>F14</f>
        <v xml:space="preserve"> </v>
      </c>
      <c r="G124" s="201"/>
      <c r="H124" s="201"/>
      <c r="I124" s="198" t="s">
        <v>22</v>
      </c>
      <c r="J124" s="208" t="str">
        <f>IF(J14="","",J14)</f>
        <v>12. 12. 2019</v>
      </c>
      <c r="K124" s="201"/>
      <c r="L124" s="204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31" s="205" customFormat="1" ht="6.95" customHeight="1" x14ac:dyDescent="0.2">
      <c r="A125" s="201"/>
      <c r="B125" s="202"/>
      <c r="C125" s="201"/>
      <c r="D125" s="201"/>
      <c r="E125" s="201"/>
      <c r="F125" s="201"/>
      <c r="G125" s="201"/>
      <c r="H125" s="201"/>
      <c r="I125" s="201"/>
      <c r="J125" s="201"/>
      <c r="K125" s="201"/>
      <c r="L125" s="204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31" s="205" customFormat="1" ht="43.15" customHeight="1" x14ac:dyDescent="0.2">
      <c r="A126" s="201"/>
      <c r="B126" s="202"/>
      <c r="C126" s="198" t="s">
        <v>24</v>
      </c>
      <c r="D126" s="201"/>
      <c r="E126" s="201"/>
      <c r="F126" s="207" t="str">
        <f>E17</f>
        <v>Severoslovenské vodárne a kanalizácie, a.s.</v>
      </c>
      <c r="G126" s="201"/>
      <c r="H126" s="201"/>
      <c r="I126" s="198" t="s">
        <v>30</v>
      </c>
      <c r="J126" s="242" t="str">
        <f>E23</f>
        <v>Sweco Hydroprojekt a.s., divize Morava</v>
      </c>
      <c r="K126" s="201"/>
      <c r="L126" s="204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31" s="205" customFormat="1" ht="15.2" customHeight="1" x14ac:dyDescent="0.2">
      <c r="A127" s="201"/>
      <c r="B127" s="202"/>
      <c r="C127" s="198" t="s">
        <v>28</v>
      </c>
      <c r="D127" s="201"/>
      <c r="E127" s="201"/>
      <c r="F127" s="207" t="str">
        <f>IF(E20="","",E20)</f>
        <v>Vyplň údaj</v>
      </c>
      <c r="G127" s="201"/>
      <c r="H127" s="201"/>
      <c r="I127" s="198" t="s">
        <v>33</v>
      </c>
      <c r="J127" s="242" t="str">
        <f>E26</f>
        <v xml:space="preserve"> </v>
      </c>
      <c r="K127" s="201"/>
      <c r="L127" s="204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31" s="205" customFormat="1" ht="10.35" customHeight="1" x14ac:dyDescent="0.2">
      <c r="A128" s="201"/>
      <c r="B128" s="202"/>
      <c r="C128" s="201"/>
      <c r="D128" s="201"/>
      <c r="E128" s="201"/>
      <c r="F128" s="201"/>
      <c r="G128" s="201"/>
      <c r="H128" s="201"/>
      <c r="I128" s="201"/>
      <c r="J128" s="201"/>
      <c r="K128" s="201"/>
      <c r="L128" s="204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5" s="265" customFormat="1" ht="29.25" customHeight="1" x14ac:dyDescent="0.2">
      <c r="A129" s="256"/>
      <c r="B129" s="257"/>
      <c r="C129" s="258" t="s">
        <v>122</v>
      </c>
      <c r="D129" s="259" t="s">
        <v>57</v>
      </c>
      <c r="E129" s="259" t="s">
        <v>55</v>
      </c>
      <c r="F129" s="259" t="s">
        <v>56</v>
      </c>
      <c r="G129" s="259" t="s">
        <v>123</v>
      </c>
      <c r="H129" s="259" t="s">
        <v>124</v>
      </c>
      <c r="I129" s="259" t="s">
        <v>2465</v>
      </c>
      <c r="J129" s="259" t="s">
        <v>2466</v>
      </c>
      <c r="K129" s="260" t="s">
        <v>125</v>
      </c>
      <c r="L129" s="261"/>
      <c r="M129" s="262" t="s">
        <v>1</v>
      </c>
      <c r="N129" s="263" t="s">
        <v>39</v>
      </c>
      <c r="O129" s="263" t="s">
        <v>126</v>
      </c>
      <c r="P129" s="263" t="s">
        <v>127</v>
      </c>
      <c r="Q129" s="263" t="s">
        <v>128</v>
      </c>
      <c r="R129" s="263" t="s">
        <v>129</v>
      </c>
      <c r="S129" s="263" t="s">
        <v>130</v>
      </c>
      <c r="T129" s="264" t="s">
        <v>131</v>
      </c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</row>
    <row r="130" spans="1:65" s="205" customFormat="1" ht="22.9" customHeight="1" x14ac:dyDescent="0.25">
      <c r="A130" s="201"/>
      <c r="B130" s="202"/>
      <c r="C130" s="266" t="s">
        <v>132</v>
      </c>
      <c r="D130" s="201"/>
      <c r="E130" s="201"/>
      <c r="F130" s="201"/>
      <c r="G130" s="201"/>
      <c r="H130" s="201"/>
      <c r="I130" s="201"/>
      <c r="J130" s="267">
        <f>BK130</f>
        <v>0</v>
      </c>
      <c r="K130" s="201"/>
      <c r="L130" s="202"/>
      <c r="M130" s="268"/>
      <c r="N130" s="269"/>
      <c r="O130" s="217"/>
      <c r="P130" s="270">
        <f>P131</f>
        <v>0</v>
      </c>
      <c r="Q130" s="217"/>
      <c r="R130" s="270">
        <f>R131</f>
        <v>2381.4255635499999</v>
      </c>
      <c r="S130" s="217"/>
      <c r="T130" s="271">
        <f>T131</f>
        <v>3548.22264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T130" s="192" t="s">
        <v>71</v>
      </c>
      <c r="AU130" s="192" t="s">
        <v>106</v>
      </c>
      <c r="BK130" s="272">
        <f>BK131</f>
        <v>0</v>
      </c>
    </row>
    <row r="131" spans="1:65" s="273" customFormat="1" ht="25.9" customHeight="1" x14ac:dyDescent="0.2">
      <c r="B131" s="274"/>
      <c r="D131" s="275" t="s">
        <v>71</v>
      </c>
      <c r="E131" s="276" t="s">
        <v>133</v>
      </c>
      <c r="F131" s="276" t="s">
        <v>134</v>
      </c>
      <c r="J131" s="277">
        <f>BK131</f>
        <v>0</v>
      </c>
      <c r="L131" s="274"/>
      <c r="M131" s="278"/>
      <c r="N131" s="279"/>
      <c r="O131" s="279"/>
      <c r="P131" s="280">
        <f>P132+P397+P412+P457+P546+P603+P863+P922+P940</f>
        <v>0</v>
      </c>
      <c r="Q131" s="279"/>
      <c r="R131" s="280">
        <f>R132+R397+R412+R457+R546+R603+R863+R922+R940</f>
        <v>2381.4255635499999</v>
      </c>
      <c r="S131" s="279"/>
      <c r="T131" s="281">
        <f>T132+T397+T412+T457+T546+T603+T863+T922+T940</f>
        <v>3548.22264</v>
      </c>
      <c r="AR131" s="275" t="s">
        <v>78</v>
      </c>
      <c r="AT131" s="282" t="s">
        <v>71</v>
      </c>
      <c r="AU131" s="282" t="s">
        <v>72</v>
      </c>
      <c r="AY131" s="275" t="s">
        <v>135</v>
      </c>
      <c r="BK131" s="283">
        <f>BK132+BK397+BK412+BK457+BK546+BK603+BK863+BK922+BK940</f>
        <v>0</v>
      </c>
    </row>
    <row r="132" spans="1:65" s="273" customFormat="1" ht="22.9" customHeight="1" x14ac:dyDescent="0.2">
      <c r="B132" s="274"/>
      <c r="D132" s="275" t="s">
        <v>71</v>
      </c>
      <c r="E132" s="284" t="s">
        <v>78</v>
      </c>
      <c r="F132" s="284" t="s">
        <v>136</v>
      </c>
      <c r="J132" s="285">
        <f>BK132</f>
        <v>0</v>
      </c>
      <c r="L132" s="274"/>
      <c r="M132" s="278"/>
      <c r="N132" s="279"/>
      <c r="O132" s="279"/>
      <c r="P132" s="280">
        <f>SUM(P133:P396)</f>
        <v>0</v>
      </c>
      <c r="Q132" s="279"/>
      <c r="R132" s="280">
        <f>SUM(R133:R396)</f>
        <v>1173.65312305</v>
      </c>
      <c r="S132" s="279"/>
      <c r="T132" s="281">
        <f>SUM(T133:T396)</f>
        <v>3461.22264</v>
      </c>
      <c r="AR132" s="275" t="s">
        <v>78</v>
      </c>
      <c r="AT132" s="282" t="s">
        <v>71</v>
      </c>
      <c r="AU132" s="282" t="s">
        <v>78</v>
      </c>
      <c r="AY132" s="275" t="s">
        <v>135</v>
      </c>
      <c r="BK132" s="283">
        <f>SUM(BK133:BK396)</f>
        <v>0</v>
      </c>
    </row>
    <row r="133" spans="1:65" s="205" customFormat="1" ht="24" customHeight="1" x14ac:dyDescent="0.2">
      <c r="A133" s="201"/>
      <c r="B133" s="202"/>
      <c r="C133" s="286" t="s">
        <v>78</v>
      </c>
      <c r="D133" s="286" t="s">
        <v>137</v>
      </c>
      <c r="E133" s="287" t="s">
        <v>153</v>
      </c>
      <c r="F133" s="288" t="s">
        <v>154</v>
      </c>
      <c r="G133" s="289" t="s">
        <v>140</v>
      </c>
      <c r="H133" s="290">
        <v>1789.5319999999999</v>
      </c>
      <c r="I133" s="119"/>
      <c r="J133" s="291">
        <f>ROUND(I133*H133,2)</f>
        <v>0</v>
      </c>
      <c r="K133" s="288" t="s">
        <v>155</v>
      </c>
      <c r="L133" s="202"/>
      <c r="M133" s="292" t="s">
        <v>1</v>
      </c>
      <c r="N133" s="293" t="s">
        <v>40</v>
      </c>
      <c r="O133" s="294"/>
      <c r="P133" s="295">
        <f>O133*H133</f>
        <v>0</v>
      </c>
      <c r="Q133" s="295">
        <v>0</v>
      </c>
      <c r="R133" s="295">
        <f>Q133*H133</f>
        <v>0</v>
      </c>
      <c r="S133" s="295">
        <v>0.44</v>
      </c>
      <c r="T133" s="296">
        <f>S133*H133</f>
        <v>787.39407999999992</v>
      </c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R133" s="297" t="s">
        <v>141</v>
      </c>
      <c r="AT133" s="297" t="s">
        <v>137</v>
      </c>
      <c r="AU133" s="297" t="s">
        <v>80</v>
      </c>
      <c r="AY133" s="192" t="s">
        <v>135</v>
      </c>
      <c r="BE133" s="298">
        <f>IF(N133="základní",J133,0)</f>
        <v>0</v>
      </c>
      <c r="BF133" s="298">
        <f>IF(N133="snížená",J133,0)</f>
        <v>0</v>
      </c>
      <c r="BG133" s="298">
        <f>IF(N133="zákl. přenesená",J133,0)</f>
        <v>0</v>
      </c>
      <c r="BH133" s="298">
        <f>IF(N133="sníž. přenesená",J133,0)</f>
        <v>0</v>
      </c>
      <c r="BI133" s="298">
        <f>IF(N133="nulová",J133,0)</f>
        <v>0</v>
      </c>
      <c r="BJ133" s="192" t="s">
        <v>78</v>
      </c>
      <c r="BK133" s="298">
        <f>ROUND(I133*H133,2)</f>
        <v>0</v>
      </c>
      <c r="BL133" s="192" t="s">
        <v>141</v>
      </c>
      <c r="BM133" s="297" t="s">
        <v>1110</v>
      </c>
    </row>
    <row r="134" spans="1:65" s="205" customFormat="1" ht="39" x14ac:dyDescent="0.2">
      <c r="A134" s="201"/>
      <c r="B134" s="202"/>
      <c r="C134" s="201"/>
      <c r="D134" s="299" t="s">
        <v>143</v>
      </c>
      <c r="E134" s="201"/>
      <c r="F134" s="300" t="s">
        <v>157</v>
      </c>
      <c r="G134" s="201"/>
      <c r="H134" s="201"/>
      <c r="I134" s="49"/>
      <c r="J134" s="201"/>
      <c r="K134" s="201"/>
      <c r="L134" s="202"/>
      <c r="M134" s="301"/>
      <c r="N134" s="302"/>
      <c r="O134" s="294"/>
      <c r="P134" s="294"/>
      <c r="Q134" s="294"/>
      <c r="R134" s="294"/>
      <c r="S134" s="294"/>
      <c r="T134" s="303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T134" s="192" t="s">
        <v>143</v>
      </c>
      <c r="AU134" s="192" t="s">
        <v>80</v>
      </c>
    </row>
    <row r="135" spans="1:65" s="205" customFormat="1" ht="24" customHeight="1" x14ac:dyDescent="0.2">
      <c r="A135" s="201"/>
      <c r="B135" s="202"/>
      <c r="C135" s="286" t="s">
        <v>80</v>
      </c>
      <c r="D135" s="286" t="s">
        <v>137</v>
      </c>
      <c r="E135" s="287" t="s">
        <v>158</v>
      </c>
      <c r="F135" s="288" t="s">
        <v>159</v>
      </c>
      <c r="G135" s="289" t="s">
        <v>140</v>
      </c>
      <c r="H135" s="290">
        <v>2050</v>
      </c>
      <c r="I135" s="119"/>
      <c r="J135" s="291">
        <f>ROUND(I135*H135,2)</f>
        <v>0</v>
      </c>
      <c r="K135" s="288" t="s">
        <v>155</v>
      </c>
      <c r="L135" s="202"/>
      <c r="M135" s="292" t="s">
        <v>1</v>
      </c>
      <c r="N135" s="293" t="s">
        <v>40</v>
      </c>
      <c r="O135" s="294"/>
      <c r="P135" s="295">
        <f>O135*H135</f>
        <v>0</v>
      </c>
      <c r="Q135" s="295">
        <v>0</v>
      </c>
      <c r="R135" s="295">
        <f>Q135*H135</f>
        <v>0</v>
      </c>
      <c r="S135" s="295">
        <v>0.45</v>
      </c>
      <c r="T135" s="296">
        <f>S135*H135</f>
        <v>922.5</v>
      </c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R135" s="297" t="s">
        <v>141</v>
      </c>
      <c r="AT135" s="297" t="s">
        <v>137</v>
      </c>
      <c r="AU135" s="297" t="s">
        <v>80</v>
      </c>
      <c r="AY135" s="192" t="s">
        <v>135</v>
      </c>
      <c r="BE135" s="298">
        <f>IF(N135="základní",J135,0)</f>
        <v>0</v>
      </c>
      <c r="BF135" s="298">
        <f>IF(N135="snížená",J135,0)</f>
        <v>0</v>
      </c>
      <c r="BG135" s="298">
        <f>IF(N135="zákl. přenesená",J135,0)</f>
        <v>0</v>
      </c>
      <c r="BH135" s="298">
        <f>IF(N135="sníž. přenesená",J135,0)</f>
        <v>0</v>
      </c>
      <c r="BI135" s="298">
        <f>IF(N135="nulová",J135,0)</f>
        <v>0</v>
      </c>
      <c r="BJ135" s="192" t="s">
        <v>78</v>
      </c>
      <c r="BK135" s="298">
        <f>ROUND(I135*H135,2)</f>
        <v>0</v>
      </c>
      <c r="BL135" s="192" t="s">
        <v>141</v>
      </c>
      <c r="BM135" s="297" t="s">
        <v>1111</v>
      </c>
    </row>
    <row r="136" spans="1:65" s="205" customFormat="1" ht="39" x14ac:dyDescent="0.2">
      <c r="A136" s="201"/>
      <c r="B136" s="202"/>
      <c r="C136" s="201"/>
      <c r="D136" s="299" t="s">
        <v>143</v>
      </c>
      <c r="E136" s="201"/>
      <c r="F136" s="300" t="s">
        <v>161</v>
      </c>
      <c r="G136" s="201"/>
      <c r="H136" s="201"/>
      <c r="I136" s="49"/>
      <c r="J136" s="201"/>
      <c r="K136" s="201"/>
      <c r="L136" s="202"/>
      <c r="M136" s="301"/>
      <c r="N136" s="302"/>
      <c r="O136" s="294"/>
      <c r="P136" s="294"/>
      <c r="Q136" s="294"/>
      <c r="R136" s="294"/>
      <c r="S136" s="294"/>
      <c r="T136" s="303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T136" s="192" t="s">
        <v>143</v>
      </c>
      <c r="AU136" s="192" t="s">
        <v>80</v>
      </c>
    </row>
    <row r="137" spans="1:65" s="205" customFormat="1" ht="19.5" x14ac:dyDescent="0.2">
      <c r="A137" s="201"/>
      <c r="B137" s="202"/>
      <c r="C137" s="201"/>
      <c r="D137" s="299" t="s">
        <v>171</v>
      </c>
      <c r="E137" s="201"/>
      <c r="F137" s="322" t="s">
        <v>1112</v>
      </c>
      <c r="G137" s="201"/>
      <c r="H137" s="201"/>
      <c r="I137" s="49"/>
      <c r="J137" s="201"/>
      <c r="K137" s="201"/>
      <c r="L137" s="202"/>
      <c r="M137" s="301"/>
      <c r="N137" s="302"/>
      <c r="O137" s="294"/>
      <c r="P137" s="294"/>
      <c r="Q137" s="294"/>
      <c r="R137" s="294"/>
      <c r="S137" s="294"/>
      <c r="T137" s="303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T137" s="192" t="s">
        <v>171</v>
      </c>
      <c r="AU137" s="192" t="s">
        <v>80</v>
      </c>
    </row>
    <row r="138" spans="1:65" s="323" customFormat="1" x14ac:dyDescent="0.2">
      <c r="B138" s="324"/>
      <c r="D138" s="299" t="s">
        <v>149</v>
      </c>
      <c r="E138" s="325" t="s">
        <v>1</v>
      </c>
      <c r="F138" s="326" t="s">
        <v>162</v>
      </c>
      <c r="H138" s="325" t="s">
        <v>1</v>
      </c>
      <c r="I138" s="134"/>
      <c r="L138" s="324"/>
      <c r="M138" s="327"/>
      <c r="N138" s="328"/>
      <c r="O138" s="328"/>
      <c r="P138" s="328"/>
      <c r="Q138" s="328"/>
      <c r="R138" s="328"/>
      <c r="S138" s="328"/>
      <c r="T138" s="329"/>
      <c r="AT138" s="325" t="s">
        <v>149</v>
      </c>
      <c r="AU138" s="325" t="s">
        <v>80</v>
      </c>
      <c r="AV138" s="323" t="s">
        <v>78</v>
      </c>
      <c r="AW138" s="323" t="s">
        <v>32</v>
      </c>
      <c r="AX138" s="323" t="s">
        <v>72</v>
      </c>
      <c r="AY138" s="325" t="s">
        <v>135</v>
      </c>
    </row>
    <row r="139" spans="1:65" s="330" customFormat="1" x14ac:dyDescent="0.2">
      <c r="B139" s="331"/>
      <c r="D139" s="299" t="s">
        <v>149</v>
      </c>
      <c r="E139" s="332" t="s">
        <v>1</v>
      </c>
      <c r="F139" s="333" t="s">
        <v>1113</v>
      </c>
      <c r="H139" s="334">
        <v>2050</v>
      </c>
      <c r="I139" s="142"/>
      <c r="L139" s="331"/>
      <c r="M139" s="335"/>
      <c r="N139" s="336"/>
      <c r="O139" s="336"/>
      <c r="P139" s="336"/>
      <c r="Q139" s="336"/>
      <c r="R139" s="336"/>
      <c r="S139" s="336"/>
      <c r="T139" s="337"/>
      <c r="AT139" s="332" t="s">
        <v>149</v>
      </c>
      <c r="AU139" s="332" t="s">
        <v>80</v>
      </c>
      <c r="AV139" s="330" t="s">
        <v>80</v>
      </c>
      <c r="AW139" s="330" t="s">
        <v>32</v>
      </c>
      <c r="AX139" s="330" t="s">
        <v>78</v>
      </c>
      <c r="AY139" s="332" t="s">
        <v>135</v>
      </c>
    </row>
    <row r="140" spans="1:65" s="205" customFormat="1" ht="24" customHeight="1" x14ac:dyDescent="0.2">
      <c r="A140" s="201"/>
      <c r="B140" s="202"/>
      <c r="C140" s="286" t="s">
        <v>152</v>
      </c>
      <c r="D140" s="286" t="s">
        <v>137</v>
      </c>
      <c r="E140" s="287" t="s">
        <v>167</v>
      </c>
      <c r="F140" s="288" t="s">
        <v>168</v>
      </c>
      <c r="G140" s="289" t="s">
        <v>140</v>
      </c>
      <c r="H140" s="290">
        <v>1789.5319999999999</v>
      </c>
      <c r="I140" s="119"/>
      <c r="J140" s="291">
        <f>ROUND(I140*H140,2)</f>
        <v>0</v>
      </c>
      <c r="K140" s="288" t="s">
        <v>155</v>
      </c>
      <c r="L140" s="202"/>
      <c r="M140" s="292" t="s">
        <v>1</v>
      </c>
      <c r="N140" s="293" t="s">
        <v>40</v>
      </c>
      <c r="O140" s="294"/>
      <c r="P140" s="295">
        <f>O140*H140</f>
        <v>0</v>
      </c>
      <c r="Q140" s="295">
        <v>0</v>
      </c>
      <c r="R140" s="295">
        <f>Q140*H140</f>
        <v>0</v>
      </c>
      <c r="S140" s="295">
        <v>0.57999999999999996</v>
      </c>
      <c r="T140" s="296">
        <f>S140*H140</f>
        <v>1037.9285599999998</v>
      </c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R140" s="297" t="s">
        <v>141</v>
      </c>
      <c r="AT140" s="297" t="s">
        <v>137</v>
      </c>
      <c r="AU140" s="297" t="s">
        <v>80</v>
      </c>
      <c r="AY140" s="192" t="s">
        <v>135</v>
      </c>
      <c r="BE140" s="298">
        <f>IF(N140="základní",J140,0)</f>
        <v>0</v>
      </c>
      <c r="BF140" s="298">
        <f>IF(N140="snížená",J140,0)</f>
        <v>0</v>
      </c>
      <c r="BG140" s="298">
        <f>IF(N140="zákl. přenesená",J140,0)</f>
        <v>0</v>
      </c>
      <c r="BH140" s="298">
        <f>IF(N140="sníž. přenesená",J140,0)</f>
        <v>0</v>
      </c>
      <c r="BI140" s="298">
        <f>IF(N140="nulová",J140,0)</f>
        <v>0</v>
      </c>
      <c r="BJ140" s="192" t="s">
        <v>78</v>
      </c>
      <c r="BK140" s="298">
        <f>ROUND(I140*H140,2)</f>
        <v>0</v>
      </c>
      <c r="BL140" s="192" t="s">
        <v>141</v>
      </c>
      <c r="BM140" s="297" t="s">
        <v>1114</v>
      </c>
    </row>
    <row r="141" spans="1:65" s="205" customFormat="1" ht="39" x14ac:dyDescent="0.2">
      <c r="A141" s="201"/>
      <c r="B141" s="202"/>
      <c r="C141" s="201"/>
      <c r="D141" s="299" t="s">
        <v>143</v>
      </c>
      <c r="E141" s="201"/>
      <c r="F141" s="300" t="s">
        <v>170</v>
      </c>
      <c r="G141" s="201"/>
      <c r="H141" s="201"/>
      <c r="I141" s="49"/>
      <c r="J141" s="201"/>
      <c r="K141" s="201"/>
      <c r="L141" s="202"/>
      <c r="M141" s="301"/>
      <c r="N141" s="302"/>
      <c r="O141" s="294"/>
      <c r="P141" s="294"/>
      <c r="Q141" s="294"/>
      <c r="R141" s="294"/>
      <c r="S141" s="294"/>
      <c r="T141" s="303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T141" s="192" t="s">
        <v>143</v>
      </c>
      <c r="AU141" s="192" t="s">
        <v>80</v>
      </c>
    </row>
    <row r="142" spans="1:65" s="205" customFormat="1" ht="19.5" x14ac:dyDescent="0.2">
      <c r="A142" s="201"/>
      <c r="B142" s="202"/>
      <c r="C142" s="201"/>
      <c r="D142" s="299" t="s">
        <v>171</v>
      </c>
      <c r="E142" s="201"/>
      <c r="F142" s="322" t="s">
        <v>1112</v>
      </c>
      <c r="G142" s="201"/>
      <c r="H142" s="201"/>
      <c r="I142" s="49"/>
      <c r="J142" s="201"/>
      <c r="K142" s="201"/>
      <c r="L142" s="202"/>
      <c r="M142" s="301"/>
      <c r="N142" s="302"/>
      <c r="O142" s="294"/>
      <c r="P142" s="294"/>
      <c r="Q142" s="294"/>
      <c r="R142" s="294"/>
      <c r="S142" s="294"/>
      <c r="T142" s="303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T142" s="192" t="s">
        <v>171</v>
      </c>
      <c r="AU142" s="192" t="s">
        <v>80</v>
      </c>
    </row>
    <row r="143" spans="1:65" s="323" customFormat="1" x14ac:dyDescent="0.2">
      <c r="B143" s="324"/>
      <c r="D143" s="299" t="s">
        <v>149</v>
      </c>
      <c r="E143" s="325" t="s">
        <v>1</v>
      </c>
      <c r="F143" s="326" t="s">
        <v>173</v>
      </c>
      <c r="H143" s="325" t="s">
        <v>1</v>
      </c>
      <c r="I143" s="134"/>
      <c r="L143" s="324"/>
      <c r="M143" s="327"/>
      <c r="N143" s="328"/>
      <c r="O143" s="328"/>
      <c r="P143" s="328"/>
      <c r="Q143" s="328"/>
      <c r="R143" s="328"/>
      <c r="S143" s="328"/>
      <c r="T143" s="329"/>
      <c r="AT143" s="325" t="s">
        <v>149</v>
      </c>
      <c r="AU143" s="325" t="s">
        <v>80</v>
      </c>
      <c r="AV143" s="323" t="s">
        <v>78</v>
      </c>
      <c r="AW143" s="323" t="s">
        <v>32</v>
      </c>
      <c r="AX143" s="323" t="s">
        <v>72</v>
      </c>
      <c r="AY143" s="325" t="s">
        <v>135</v>
      </c>
    </row>
    <row r="144" spans="1:65" s="330" customFormat="1" x14ac:dyDescent="0.2">
      <c r="B144" s="331"/>
      <c r="D144" s="299" t="s">
        <v>149</v>
      </c>
      <c r="E144" s="332" t="s">
        <v>1</v>
      </c>
      <c r="F144" s="333" t="s">
        <v>1115</v>
      </c>
      <c r="H144" s="334">
        <v>27.885999999999999</v>
      </c>
      <c r="I144" s="142"/>
      <c r="L144" s="331"/>
      <c r="M144" s="335"/>
      <c r="N144" s="336"/>
      <c r="O144" s="336"/>
      <c r="P144" s="336"/>
      <c r="Q144" s="336"/>
      <c r="R144" s="336"/>
      <c r="S144" s="336"/>
      <c r="T144" s="337"/>
      <c r="AT144" s="332" t="s">
        <v>149</v>
      </c>
      <c r="AU144" s="332" t="s">
        <v>80</v>
      </c>
      <c r="AV144" s="330" t="s">
        <v>80</v>
      </c>
      <c r="AW144" s="330" t="s">
        <v>32</v>
      </c>
      <c r="AX144" s="330" t="s">
        <v>72</v>
      </c>
      <c r="AY144" s="332" t="s">
        <v>135</v>
      </c>
    </row>
    <row r="145" spans="2:51" s="330" customFormat="1" x14ac:dyDescent="0.2">
      <c r="B145" s="331"/>
      <c r="D145" s="299" t="s">
        <v>149</v>
      </c>
      <c r="E145" s="332" t="s">
        <v>1</v>
      </c>
      <c r="F145" s="333" t="s">
        <v>1116</v>
      </c>
      <c r="H145" s="334">
        <v>212.48699999999999</v>
      </c>
      <c r="I145" s="142"/>
      <c r="L145" s="331"/>
      <c r="M145" s="335"/>
      <c r="N145" s="336"/>
      <c r="O145" s="336"/>
      <c r="P145" s="336"/>
      <c r="Q145" s="336"/>
      <c r="R145" s="336"/>
      <c r="S145" s="336"/>
      <c r="T145" s="337"/>
      <c r="AT145" s="332" t="s">
        <v>149</v>
      </c>
      <c r="AU145" s="332" t="s">
        <v>80</v>
      </c>
      <c r="AV145" s="330" t="s">
        <v>80</v>
      </c>
      <c r="AW145" s="330" t="s">
        <v>32</v>
      </c>
      <c r="AX145" s="330" t="s">
        <v>72</v>
      </c>
      <c r="AY145" s="332" t="s">
        <v>135</v>
      </c>
    </row>
    <row r="146" spans="2:51" s="330" customFormat="1" x14ac:dyDescent="0.2">
      <c r="B146" s="331"/>
      <c r="D146" s="299" t="s">
        <v>149</v>
      </c>
      <c r="E146" s="332" t="s">
        <v>1</v>
      </c>
      <c r="F146" s="333" t="s">
        <v>1117</v>
      </c>
      <c r="H146" s="334">
        <v>567.34900000000005</v>
      </c>
      <c r="I146" s="142"/>
      <c r="L146" s="331"/>
      <c r="M146" s="335"/>
      <c r="N146" s="336"/>
      <c r="O146" s="336"/>
      <c r="P146" s="336"/>
      <c r="Q146" s="336"/>
      <c r="R146" s="336"/>
      <c r="S146" s="336"/>
      <c r="T146" s="337"/>
      <c r="AT146" s="332" t="s">
        <v>149</v>
      </c>
      <c r="AU146" s="332" t="s">
        <v>80</v>
      </c>
      <c r="AV146" s="330" t="s">
        <v>80</v>
      </c>
      <c r="AW146" s="330" t="s">
        <v>32</v>
      </c>
      <c r="AX146" s="330" t="s">
        <v>72</v>
      </c>
      <c r="AY146" s="332" t="s">
        <v>135</v>
      </c>
    </row>
    <row r="147" spans="2:51" s="330" customFormat="1" x14ac:dyDescent="0.2">
      <c r="B147" s="331"/>
      <c r="D147" s="299" t="s">
        <v>149</v>
      </c>
      <c r="E147" s="332" t="s">
        <v>1</v>
      </c>
      <c r="F147" s="333" t="s">
        <v>1118</v>
      </c>
      <c r="H147" s="334">
        <v>39.825000000000003</v>
      </c>
      <c r="I147" s="142"/>
      <c r="L147" s="331"/>
      <c r="M147" s="335"/>
      <c r="N147" s="336"/>
      <c r="O147" s="336"/>
      <c r="P147" s="336"/>
      <c r="Q147" s="336"/>
      <c r="R147" s="336"/>
      <c r="S147" s="336"/>
      <c r="T147" s="337"/>
      <c r="AT147" s="332" t="s">
        <v>149</v>
      </c>
      <c r="AU147" s="332" t="s">
        <v>80</v>
      </c>
      <c r="AV147" s="330" t="s">
        <v>80</v>
      </c>
      <c r="AW147" s="330" t="s">
        <v>32</v>
      </c>
      <c r="AX147" s="330" t="s">
        <v>72</v>
      </c>
      <c r="AY147" s="332" t="s">
        <v>135</v>
      </c>
    </row>
    <row r="148" spans="2:51" s="330" customFormat="1" x14ac:dyDescent="0.2">
      <c r="B148" s="331"/>
      <c r="D148" s="299" t="s">
        <v>149</v>
      </c>
      <c r="E148" s="332" t="s">
        <v>1</v>
      </c>
      <c r="F148" s="333" t="s">
        <v>1119</v>
      </c>
      <c r="H148" s="334">
        <v>5.2789999999999999</v>
      </c>
      <c r="I148" s="142"/>
      <c r="L148" s="331"/>
      <c r="M148" s="335"/>
      <c r="N148" s="336"/>
      <c r="O148" s="336"/>
      <c r="P148" s="336"/>
      <c r="Q148" s="336"/>
      <c r="R148" s="336"/>
      <c r="S148" s="336"/>
      <c r="T148" s="337"/>
      <c r="AT148" s="332" t="s">
        <v>149</v>
      </c>
      <c r="AU148" s="332" t="s">
        <v>80</v>
      </c>
      <c r="AV148" s="330" t="s">
        <v>80</v>
      </c>
      <c r="AW148" s="330" t="s">
        <v>32</v>
      </c>
      <c r="AX148" s="330" t="s">
        <v>72</v>
      </c>
      <c r="AY148" s="332" t="s">
        <v>135</v>
      </c>
    </row>
    <row r="149" spans="2:51" s="330" customFormat="1" x14ac:dyDescent="0.2">
      <c r="B149" s="331"/>
      <c r="D149" s="299" t="s">
        <v>149</v>
      </c>
      <c r="E149" s="332" t="s">
        <v>1</v>
      </c>
      <c r="F149" s="333" t="s">
        <v>1120</v>
      </c>
      <c r="H149" s="334">
        <v>93.69</v>
      </c>
      <c r="I149" s="142"/>
      <c r="L149" s="331"/>
      <c r="M149" s="335"/>
      <c r="N149" s="336"/>
      <c r="O149" s="336"/>
      <c r="P149" s="336"/>
      <c r="Q149" s="336"/>
      <c r="R149" s="336"/>
      <c r="S149" s="336"/>
      <c r="T149" s="337"/>
      <c r="AT149" s="332" t="s">
        <v>149</v>
      </c>
      <c r="AU149" s="332" t="s">
        <v>80</v>
      </c>
      <c r="AV149" s="330" t="s">
        <v>80</v>
      </c>
      <c r="AW149" s="330" t="s">
        <v>32</v>
      </c>
      <c r="AX149" s="330" t="s">
        <v>72</v>
      </c>
      <c r="AY149" s="332" t="s">
        <v>135</v>
      </c>
    </row>
    <row r="150" spans="2:51" s="330" customFormat="1" x14ac:dyDescent="0.2">
      <c r="B150" s="331"/>
      <c r="D150" s="299" t="s">
        <v>149</v>
      </c>
      <c r="E150" s="332" t="s">
        <v>1</v>
      </c>
      <c r="F150" s="333" t="s">
        <v>1121</v>
      </c>
      <c r="H150" s="334">
        <v>52.164000000000001</v>
      </c>
      <c r="I150" s="142"/>
      <c r="L150" s="331"/>
      <c r="M150" s="335"/>
      <c r="N150" s="336"/>
      <c r="O150" s="336"/>
      <c r="P150" s="336"/>
      <c r="Q150" s="336"/>
      <c r="R150" s="336"/>
      <c r="S150" s="336"/>
      <c r="T150" s="337"/>
      <c r="AT150" s="332" t="s">
        <v>149</v>
      </c>
      <c r="AU150" s="332" t="s">
        <v>80</v>
      </c>
      <c r="AV150" s="330" t="s">
        <v>80</v>
      </c>
      <c r="AW150" s="330" t="s">
        <v>32</v>
      </c>
      <c r="AX150" s="330" t="s">
        <v>72</v>
      </c>
      <c r="AY150" s="332" t="s">
        <v>135</v>
      </c>
    </row>
    <row r="151" spans="2:51" s="330" customFormat="1" x14ac:dyDescent="0.2">
      <c r="B151" s="331"/>
      <c r="D151" s="299" t="s">
        <v>149</v>
      </c>
      <c r="E151" s="332" t="s">
        <v>1</v>
      </c>
      <c r="F151" s="333" t="s">
        <v>1122</v>
      </c>
      <c r="H151" s="334">
        <v>62.91</v>
      </c>
      <c r="I151" s="142"/>
      <c r="L151" s="331"/>
      <c r="M151" s="335"/>
      <c r="N151" s="336"/>
      <c r="O151" s="336"/>
      <c r="P151" s="336"/>
      <c r="Q151" s="336"/>
      <c r="R151" s="336"/>
      <c r="S151" s="336"/>
      <c r="T151" s="337"/>
      <c r="AT151" s="332" t="s">
        <v>149</v>
      </c>
      <c r="AU151" s="332" t="s">
        <v>80</v>
      </c>
      <c r="AV151" s="330" t="s">
        <v>80</v>
      </c>
      <c r="AW151" s="330" t="s">
        <v>32</v>
      </c>
      <c r="AX151" s="330" t="s">
        <v>72</v>
      </c>
      <c r="AY151" s="332" t="s">
        <v>135</v>
      </c>
    </row>
    <row r="152" spans="2:51" s="330" customFormat="1" x14ac:dyDescent="0.2">
      <c r="B152" s="331"/>
      <c r="D152" s="299" t="s">
        <v>149</v>
      </c>
      <c r="E152" s="332" t="s">
        <v>1</v>
      </c>
      <c r="F152" s="333" t="s">
        <v>1123</v>
      </c>
      <c r="H152" s="334">
        <v>48.231000000000002</v>
      </c>
      <c r="I152" s="142"/>
      <c r="L152" s="331"/>
      <c r="M152" s="335"/>
      <c r="N152" s="336"/>
      <c r="O152" s="336"/>
      <c r="P152" s="336"/>
      <c r="Q152" s="336"/>
      <c r="R152" s="336"/>
      <c r="S152" s="336"/>
      <c r="T152" s="337"/>
      <c r="AT152" s="332" t="s">
        <v>149</v>
      </c>
      <c r="AU152" s="332" t="s">
        <v>80</v>
      </c>
      <c r="AV152" s="330" t="s">
        <v>80</v>
      </c>
      <c r="AW152" s="330" t="s">
        <v>32</v>
      </c>
      <c r="AX152" s="330" t="s">
        <v>72</v>
      </c>
      <c r="AY152" s="332" t="s">
        <v>135</v>
      </c>
    </row>
    <row r="153" spans="2:51" s="323" customFormat="1" x14ac:dyDescent="0.2">
      <c r="B153" s="324"/>
      <c r="D153" s="299" t="s">
        <v>149</v>
      </c>
      <c r="E153" s="325" t="s">
        <v>1</v>
      </c>
      <c r="F153" s="326" t="s">
        <v>188</v>
      </c>
      <c r="H153" s="325" t="s">
        <v>1</v>
      </c>
      <c r="I153" s="134"/>
      <c r="L153" s="324"/>
      <c r="M153" s="327"/>
      <c r="N153" s="328"/>
      <c r="O153" s="328"/>
      <c r="P153" s="328"/>
      <c r="Q153" s="328"/>
      <c r="R153" s="328"/>
      <c r="S153" s="328"/>
      <c r="T153" s="329"/>
      <c r="AT153" s="325" t="s">
        <v>149</v>
      </c>
      <c r="AU153" s="325" t="s">
        <v>80</v>
      </c>
      <c r="AV153" s="323" t="s">
        <v>78</v>
      </c>
      <c r="AW153" s="323" t="s">
        <v>32</v>
      </c>
      <c r="AX153" s="323" t="s">
        <v>72</v>
      </c>
      <c r="AY153" s="325" t="s">
        <v>135</v>
      </c>
    </row>
    <row r="154" spans="2:51" s="330" customFormat="1" x14ac:dyDescent="0.2">
      <c r="B154" s="331"/>
      <c r="D154" s="299" t="s">
        <v>149</v>
      </c>
      <c r="E154" s="332" t="s">
        <v>1</v>
      </c>
      <c r="F154" s="333" t="s">
        <v>189</v>
      </c>
      <c r="H154" s="334">
        <v>450</v>
      </c>
      <c r="I154" s="142"/>
      <c r="L154" s="331"/>
      <c r="M154" s="335"/>
      <c r="N154" s="336"/>
      <c r="O154" s="336"/>
      <c r="P154" s="336"/>
      <c r="Q154" s="336"/>
      <c r="R154" s="336"/>
      <c r="S154" s="336"/>
      <c r="T154" s="337"/>
      <c r="AT154" s="332" t="s">
        <v>149</v>
      </c>
      <c r="AU154" s="332" t="s">
        <v>80</v>
      </c>
      <c r="AV154" s="330" t="s">
        <v>80</v>
      </c>
      <c r="AW154" s="330" t="s">
        <v>32</v>
      </c>
      <c r="AX154" s="330" t="s">
        <v>72</v>
      </c>
      <c r="AY154" s="332" t="s">
        <v>135</v>
      </c>
    </row>
    <row r="155" spans="2:51" s="330" customFormat="1" x14ac:dyDescent="0.2">
      <c r="B155" s="331"/>
      <c r="D155" s="299" t="s">
        <v>149</v>
      </c>
      <c r="E155" s="332" t="s">
        <v>1</v>
      </c>
      <c r="F155" s="333" t="s">
        <v>190</v>
      </c>
      <c r="H155" s="334">
        <v>30</v>
      </c>
      <c r="I155" s="142"/>
      <c r="L155" s="331"/>
      <c r="M155" s="335"/>
      <c r="N155" s="336"/>
      <c r="O155" s="336"/>
      <c r="P155" s="336"/>
      <c r="Q155" s="336"/>
      <c r="R155" s="336"/>
      <c r="S155" s="336"/>
      <c r="T155" s="337"/>
      <c r="AT155" s="332" t="s">
        <v>149</v>
      </c>
      <c r="AU155" s="332" t="s">
        <v>80</v>
      </c>
      <c r="AV155" s="330" t="s">
        <v>80</v>
      </c>
      <c r="AW155" s="330" t="s">
        <v>32</v>
      </c>
      <c r="AX155" s="330" t="s">
        <v>72</v>
      </c>
      <c r="AY155" s="332" t="s">
        <v>135</v>
      </c>
    </row>
    <row r="156" spans="2:51" s="323" customFormat="1" x14ac:dyDescent="0.2">
      <c r="B156" s="324"/>
      <c r="D156" s="299" t="s">
        <v>149</v>
      </c>
      <c r="E156" s="325" t="s">
        <v>1</v>
      </c>
      <c r="F156" s="326" t="s">
        <v>191</v>
      </c>
      <c r="H156" s="325" t="s">
        <v>1</v>
      </c>
      <c r="I156" s="134"/>
      <c r="L156" s="324"/>
      <c r="M156" s="327"/>
      <c r="N156" s="328"/>
      <c r="O156" s="328"/>
      <c r="P156" s="328"/>
      <c r="Q156" s="328"/>
      <c r="R156" s="328"/>
      <c r="S156" s="328"/>
      <c r="T156" s="329"/>
      <c r="AT156" s="325" t="s">
        <v>149</v>
      </c>
      <c r="AU156" s="325" t="s">
        <v>80</v>
      </c>
      <c r="AV156" s="323" t="s">
        <v>78</v>
      </c>
      <c r="AW156" s="323" t="s">
        <v>32</v>
      </c>
      <c r="AX156" s="323" t="s">
        <v>72</v>
      </c>
      <c r="AY156" s="325" t="s">
        <v>135</v>
      </c>
    </row>
    <row r="157" spans="2:51" s="330" customFormat="1" x14ac:dyDescent="0.2">
      <c r="B157" s="331"/>
      <c r="D157" s="299" t="s">
        <v>149</v>
      </c>
      <c r="E157" s="332" t="s">
        <v>1</v>
      </c>
      <c r="F157" s="333" t="s">
        <v>1124</v>
      </c>
      <c r="H157" s="334">
        <v>49.664999999999999</v>
      </c>
      <c r="I157" s="142"/>
      <c r="L157" s="331"/>
      <c r="M157" s="335"/>
      <c r="N157" s="336"/>
      <c r="O157" s="336"/>
      <c r="P157" s="336"/>
      <c r="Q157" s="336"/>
      <c r="R157" s="336"/>
      <c r="S157" s="336"/>
      <c r="T157" s="337"/>
      <c r="AT157" s="332" t="s">
        <v>149</v>
      </c>
      <c r="AU157" s="332" t="s">
        <v>80</v>
      </c>
      <c r="AV157" s="330" t="s">
        <v>80</v>
      </c>
      <c r="AW157" s="330" t="s">
        <v>32</v>
      </c>
      <c r="AX157" s="330" t="s">
        <v>72</v>
      </c>
      <c r="AY157" s="332" t="s">
        <v>135</v>
      </c>
    </row>
    <row r="158" spans="2:51" s="330" customFormat="1" x14ac:dyDescent="0.2">
      <c r="B158" s="331"/>
      <c r="D158" s="299" t="s">
        <v>149</v>
      </c>
      <c r="E158" s="332" t="s">
        <v>1</v>
      </c>
      <c r="F158" s="333" t="s">
        <v>1125</v>
      </c>
      <c r="H158" s="334">
        <v>34.65</v>
      </c>
      <c r="I158" s="142"/>
      <c r="L158" s="331"/>
      <c r="M158" s="335"/>
      <c r="N158" s="336"/>
      <c r="O158" s="336"/>
      <c r="P158" s="336"/>
      <c r="Q158" s="336"/>
      <c r="R158" s="336"/>
      <c r="S158" s="336"/>
      <c r="T158" s="337"/>
      <c r="AT158" s="332" t="s">
        <v>149</v>
      </c>
      <c r="AU158" s="332" t="s">
        <v>80</v>
      </c>
      <c r="AV158" s="330" t="s">
        <v>80</v>
      </c>
      <c r="AW158" s="330" t="s">
        <v>32</v>
      </c>
      <c r="AX158" s="330" t="s">
        <v>72</v>
      </c>
      <c r="AY158" s="332" t="s">
        <v>135</v>
      </c>
    </row>
    <row r="159" spans="2:51" s="330" customFormat="1" x14ac:dyDescent="0.2">
      <c r="B159" s="331"/>
      <c r="D159" s="299" t="s">
        <v>149</v>
      </c>
      <c r="E159" s="332" t="s">
        <v>1</v>
      </c>
      <c r="F159" s="333" t="s">
        <v>1126</v>
      </c>
      <c r="H159" s="334">
        <v>42.445999999999998</v>
      </c>
      <c r="I159" s="142"/>
      <c r="L159" s="331"/>
      <c r="M159" s="335"/>
      <c r="N159" s="336"/>
      <c r="O159" s="336"/>
      <c r="P159" s="336"/>
      <c r="Q159" s="336"/>
      <c r="R159" s="336"/>
      <c r="S159" s="336"/>
      <c r="T159" s="337"/>
      <c r="AT159" s="332" t="s">
        <v>149</v>
      </c>
      <c r="AU159" s="332" t="s">
        <v>80</v>
      </c>
      <c r="AV159" s="330" t="s">
        <v>80</v>
      </c>
      <c r="AW159" s="330" t="s">
        <v>32</v>
      </c>
      <c r="AX159" s="330" t="s">
        <v>72</v>
      </c>
      <c r="AY159" s="332" t="s">
        <v>135</v>
      </c>
    </row>
    <row r="160" spans="2:51" s="323" customFormat="1" x14ac:dyDescent="0.2">
      <c r="B160" s="324"/>
      <c r="D160" s="299" t="s">
        <v>149</v>
      </c>
      <c r="E160" s="325" t="s">
        <v>1</v>
      </c>
      <c r="F160" s="326" t="s">
        <v>1127</v>
      </c>
      <c r="H160" s="325" t="s">
        <v>1</v>
      </c>
      <c r="I160" s="134"/>
      <c r="L160" s="324"/>
      <c r="M160" s="327"/>
      <c r="N160" s="328"/>
      <c r="O160" s="328"/>
      <c r="P160" s="328"/>
      <c r="Q160" s="328"/>
      <c r="R160" s="328"/>
      <c r="S160" s="328"/>
      <c r="T160" s="329"/>
      <c r="AT160" s="325" t="s">
        <v>149</v>
      </c>
      <c r="AU160" s="325" t="s">
        <v>80</v>
      </c>
      <c r="AV160" s="323" t="s">
        <v>78</v>
      </c>
      <c r="AW160" s="323" t="s">
        <v>32</v>
      </c>
      <c r="AX160" s="323" t="s">
        <v>72</v>
      </c>
      <c r="AY160" s="325" t="s">
        <v>135</v>
      </c>
    </row>
    <row r="161" spans="1:65" s="330" customFormat="1" x14ac:dyDescent="0.2">
      <c r="B161" s="331"/>
      <c r="D161" s="299" t="s">
        <v>149</v>
      </c>
      <c r="E161" s="332" t="s">
        <v>1</v>
      </c>
      <c r="F161" s="333" t="s">
        <v>1128</v>
      </c>
      <c r="H161" s="334">
        <v>4.95</v>
      </c>
      <c r="I161" s="142"/>
      <c r="L161" s="331"/>
      <c r="M161" s="335"/>
      <c r="N161" s="336"/>
      <c r="O161" s="336"/>
      <c r="P161" s="336"/>
      <c r="Q161" s="336"/>
      <c r="R161" s="336"/>
      <c r="S161" s="336"/>
      <c r="T161" s="337"/>
      <c r="AT161" s="332" t="s">
        <v>149</v>
      </c>
      <c r="AU161" s="332" t="s">
        <v>80</v>
      </c>
      <c r="AV161" s="330" t="s">
        <v>80</v>
      </c>
      <c r="AW161" s="330" t="s">
        <v>32</v>
      </c>
      <c r="AX161" s="330" t="s">
        <v>72</v>
      </c>
      <c r="AY161" s="332" t="s">
        <v>135</v>
      </c>
    </row>
    <row r="162" spans="1:65" s="323" customFormat="1" x14ac:dyDescent="0.2">
      <c r="B162" s="324"/>
      <c r="D162" s="299" t="s">
        <v>149</v>
      </c>
      <c r="E162" s="325" t="s">
        <v>1</v>
      </c>
      <c r="F162" s="326" t="s">
        <v>1129</v>
      </c>
      <c r="H162" s="325" t="s">
        <v>1</v>
      </c>
      <c r="I162" s="134"/>
      <c r="L162" s="324"/>
      <c r="M162" s="327"/>
      <c r="N162" s="328"/>
      <c r="O162" s="328"/>
      <c r="P162" s="328"/>
      <c r="Q162" s="328"/>
      <c r="R162" s="328"/>
      <c r="S162" s="328"/>
      <c r="T162" s="329"/>
      <c r="AT162" s="325" t="s">
        <v>149</v>
      </c>
      <c r="AU162" s="325" t="s">
        <v>80</v>
      </c>
      <c r="AV162" s="323" t="s">
        <v>78</v>
      </c>
      <c r="AW162" s="323" t="s">
        <v>32</v>
      </c>
      <c r="AX162" s="323" t="s">
        <v>72</v>
      </c>
      <c r="AY162" s="325" t="s">
        <v>135</v>
      </c>
    </row>
    <row r="163" spans="1:65" s="330" customFormat="1" x14ac:dyDescent="0.2">
      <c r="B163" s="331"/>
      <c r="D163" s="299" t="s">
        <v>149</v>
      </c>
      <c r="E163" s="332" t="s">
        <v>1</v>
      </c>
      <c r="F163" s="333" t="s">
        <v>1130</v>
      </c>
      <c r="H163" s="334">
        <v>68</v>
      </c>
      <c r="I163" s="142"/>
      <c r="L163" s="331"/>
      <c r="M163" s="335"/>
      <c r="N163" s="336"/>
      <c r="O163" s="336"/>
      <c r="P163" s="336"/>
      <c r="Q163" s="336"/>
      <c r="R163" s="336"/>
      <c r="S163" s="336"/>
      <c r="T163" s="337"/>
      <c r="AT163" s="332" t="s">
        <v>149</v>
      </c>
      <c r="AU163" s="332" t="s">
        <v>80</v>
      </c>
      <c r="AV163" s="330" t="s">
        <v>80</v>
      </c>
      <c r="AW163" s="330" t="s">
        <v>32</v>
      </c>
      <c r="AX163" s="330" t="s">
        <v>72</v>
      </c>
      <c r="AY163" s="332" t="s">
        <v>135</v>
      </c>
    </row>
    <row r="164" spans="1:65" s="338" customFormat="1" x14ac:dyDescent="0.2">
      <c r="B164" s="339"/>
      <c r="D164" s="299" t="s">
        <v>149</v>
      </c>
      <c r="E164" s="340" t="s">
        <v>1</v>
      </c>
      <c r="F164" s="341" t="s">
        <v>165</v>
      </c>
      <c r="H164" s="342">
        <v>1789.5320000000002</v>
      </c>
      <c r="I164" s="150"/>
      <c r="L164" s="339"/>
      <c r="M164" s="343"/>
      <c r="N164" s="344"/>
      <c r="O164" s="344"/>
      <c r="P164" s="344"/>
      <c r="Q164" s="344"/>
      <c r="R164" s="344"/>
      <c r="S164" s="344"/>
      <c r="T164" s="345"/>
      <c r="AT164" s="340" t="s">
        <v>149</v>
      </c>
      <c r="AU164" s="340" t="s">
        <v>80</v>
      </c>
      <c r="AV164" s="338" t="s">
        <v>141</v>
      </c>
      <c r="AW164" s="338" t="s">
        <v>32</v>
      </c>
      <c r="AX164" s="338" t="s">
        <v>78</v>
      </c>
      <c r="AY164" s="340" t="s">
        <v>135</v>
      </c>
    </row>
    <row r="165" spans="1:65" s="205" customFormat="1" ht="24" customHeight="1" x14ac:dyDescent="0.2">
      <c r="A165" s="201"/>
      <c r="B165" s="202"/>
      <c r="C165" s="286" t="s">
        <v>141</v>
      </c>
      <c r="D165" s="286" t="s">
        <v>137</v>
      </c>
      <c r="E165" s="287" t="s">
        <v>199</v>
      </c>
      <c r="F165" s="288" t="s">
        <v>200</v>
      </c>
      <c r="G165" s="289" t="s">
        <v>140</v>
      </c>
      <c r="H165" s="290">
        <v>2050</v>
      </c>
      <c r="I165" s="119"/>
      <c r="J165" s="291">
        <f>ROUND(I165*H165,2)</f>
        <v>0</v>
      </c>
      <c r="K165" s="288" t="s">
        <v>155</v>
      </c>
      <c r="L165" s="202"/>
      <c r="M165" s="292" t="s">
        <v>1</v>
      </c>
      <c r="N165" s="293" t="s">
        <v>40</v>
      </c>
      <c r="O165" s="294"/>
      <c r="P165" s="295">
        <f>O165*H165</f>
        <v>0</v>
      </c>
      <c r="Q165" s="295">
        <v>0</v>
      </c>
      <c r="R165" s="295">
        <f>Q165*H165</f>
        <v>0</v>
      </c>
      <c r="S165" s="295">
        <v>0.22</v>
      </c>
      <c r="T165" s="296">
        <f>S165*H165</f>
        <v>451</v>
      </c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R165" s="297" t="s">
        <v>141</v>
      </c>
      <c r="AT165" s="297" t="s">
        <v>137</v>
      </c>
      <c r="AU165" s="297" t="s">
        <v>80</v>
      </c>
      <c r="AY165" s="192" t="s">
        <v>135</v>
      </c>
      <c r="BE165" s="298">
        <f>IF(N165="základní",J165,0)</f>
        <v>0</v>
      </c>
      <c r="BF165" s="298">
        <f>IF(N165="snížená",J165,0)</f>
        <v>0</v>
      </c>
      <c r="BG165" s="298">
        <f>IF(N165="zákl. přenesená",J165,0)</f>
        <v>0</v>
      </c>
      <c r="BH165" s="298">
        <f>IF(N165="sníž. přenesená",J165,0)</f>
        <v>0</v>
      </c>
      <c r="BI165" s="298">
        <f>IF(N165="nulová",J165,0)</f>
        <v>0</v>
      </c>
      <c r="BJ165" s="192" t="s">
        <v>78</v>
      </c>
      <c r="BK165" s="298">
        <f>ROUND(I165*H165,2)</f>
        <v>0</v>
      </c>
      <c r="BL165" s="192" t="s">
        <v>141</v>
      </c>
      <c r="BM165" s="297" t="s">
        <v>1131</v>
      </c>
    </row>
    <row r="166" spans="1:65" s="205" customFormat="1" ht="39" x14ac:dyDescent="0.2">
      <c r="A166" s="201"/>
      <c r="B166" s="202"/>
      <c r="C166" s="201"/>
      <c r="D166" s="299" t="s">
        <v>143</v>
      </c>
      <c r="E166" s="201"/>
      <c r="F166" s="300" t="s">
        <v>148</v>
      </c>
      <c r="G166" s="201"/>
      <c r="H166" s="201"/>
      <c r="I166" s="49"/>
      <c r="J166" s="201"/>
      <c r="K166" s="201"/>
      <c r="L166" s="202"/>
      <c r="M166" s="301"/>
      <c r="N166" s="302"/>
      <c r="O166" s="294"/>
      <c r="P166" s="294"/>
      <c r="Q166" s="294"/>
      <c r="R166" s="294"/>
      <c r="S166" s="294"/>
      <c r="T166" s="303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T166" s="192" t="s">
        <v>143</v>
      </c>
      <c r="AU166" s="192" t="s">
        <v>80</v>
      </c>
    </row>
    <row r="167" spans="1:65" s="205" customFormat="1" ht="24" customHeight="1" x14ac:dyDescent="0.2">
      <c r="A167" s="201"/>
      <c r="B167" s="202"/>
      <c r="C167" s="286" t="s">
        <v>166</v>
      </c>
      <c r="D167" s="286" t="s">
        <v>137</v>
      </c>
      <c r="E167" s="287" t="s">
        <v>203</v>
      </c>
      <c r="F167" s="288" t="s">
        <v>204</v>
      </c>
      <c r="G167" s="289" t="s">
        <v>140</v>
      </c>
      <c r="H167" s="290">
        <v>2050</v>
      </c>
      <c r="I167" s="119"/>
      <c r="J167" s="291">
        <f>ROUND(I167*H167,2)</f>
        <v>0</v>
      </c>
      <c r="K167" s="288" t="s">
        <v>155</v>
      </c>
      <c r="L167" s="202"/>
      <c r="M167" s="292" t="s">
        <v>1</v>
      </c>
      <c r="N167" s="293" t="s">
        <v>40</v>
      </c>
      <c r="O167" s="294"/>
      <c r="P167" s="295">
        <f>O167*H167</f>
        <v>0</v>
      </c>
      <c r="Q167" s="295">
        <v>6.9999999999999994E-5</v>
      </c>
      <c r="R167" s="295">
        <f>Q167*H167</f>
        <v>0.14349999999999999</v>
      </c>
      <c r="S167" s="295">
        <v>0.128</v>
      </c>
      <c r="T167" s="296">
        <f>S167*H167</f>
        <v>262.39999999999998</v>
      </c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R167" s="297" t="s">
        <v>141</v>
      </c>
      <c r="AT167" s="297" t="s">
        <v>137</v>
      </c>
      <c r="AU167" s="297" t="s">
        <v>80</v>
      </c>
      <c r="AY167" s="192" t="s">
        <v>135</v>
      </c>
      <c r="BE167" s="298">
        <f>IF(N167="základní",J167,0)</f>
        <v>0</v>
      </c>
      <c r="BF167" s="298">
        <f>IF(N167="snížená",J167,0)</f>
        <v>0</v>
      </c>
      <c r="BG167" s="298">
        <f>IF(N167="zákl. přenesená",J167,0)</f>
        <v>0</v>
      </c>
      <c r="BH167" s="298">
        <f>IF(N167="sníž. přenesená",J167,0)</f>
        <v>0</v>
      </c>
      <c r="BI167" s="298">
        <f>IF(N167="nulová",J167,0)</f>
        <v>0</v>
      </c>
      <c r="BJ167" s="192" t="s">
        <v>78</v>
      </c>
      <c r="BK167" s="298">
        <f>ROUND(I167*H167,2)</f>
        <v>0</v>
      </c>
      <c r="BL167" s="192" t="s">
        <v>141</v>
      </c>
      <c r="BM167" s="297" t="s">
        <v>1132</v>
      </c>
    </row>
    <row r="168" spans="1:65" s="205" customFormat="1" ht="29.25" x14ac:dyDescent="0.2">
      <c r="A168" s="201"/>
      <c r="B168" s="202"/>
      <c r="C168" s="201"/>
      <c r="D168" s="299" t="s">
        <v>143</v>
      </c>
      <c r="E168" s="201"/>
      <c r="F168" s="300" t="s">
        <v>206</v>
      </c>
      <c r="G168" s="201"/>
      <c r="H168" s="201"/>
      <c r="I168" s="49"/>
      <c r="J168" s="201"/>
      <c r="K168" s="201"/>
      <c r="L168" s="202"/>
      <c r="M168" s="301"/>
      <c r="N168" s="302"/>
      <c r="O168" s="294"/>
      <c r="P168" s="294"/>
      <c r="Q168" s="294"/>
      <c r="R168" s="294"/>
      <c r="S168" s="294"/>
      <c r="T168" s="303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T168" s="192" t="s">
        <v>143</v>
      </c>
      <c r="AU168" s="192" t="s">
        <v>80</v>
      </c>
    </row>
    <row r="169" spans="1:65" s="205" customFormat="1" ht="19.5" x14ac:dyDescent="0.2">
      <c r="A169" s="201"/>
      <c r="B169" s="202"/>
      <c r="C169" s="201"/>
      <c r="D169" s="299" t="s">
        <v>171</v>
      </c>
      <c r="E169" s="201"/>
      <c r="F169" s="322" t="s">
        <v>1112</v>
      </c>
      <c r="G169" s="201"/>
      <c r="H169" s="201"/>
      <c r="I169" s="49"/>
      <c r="J169" s="201"/>
      <c r="K169" s="201"/>
      <c r="L169" s="202"/>
      <c r="M169" s="301"/>
      <c r="N169" s="302"/>
      <c r="O169" s="294"/>
      <c r="P169" s="294"/>
      <c r="Q169" s="294"/>
      <c r="R169" s="294"/>
      <c r="S169" s="294"/>
      <c r="T169" s="303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T169" s="192" t="s">
        <v>171</v>
      </c>
      <c r="AU169" s="192" t="s">
        <v>80</v>
      </c>
    </row>
    <row r="170" spans="1:65" s="323" customFormat="1" x14ac:dyDescent="0.2">
      <c r="B170" s="324"/>
      <c r="D170" s="299" t="s">
        <v>149</v>
      </c>
      <c r="E170" s="325" t="s">
        <v>1</v>
      </c>
      <c r="F170" s="326" t="s">
        <v>162</v>
      </c>
      <c r="H170" s="325" t="s">
        <v>1</v>
      </c>
      <c r="I170" s="134"/>
      <c r="L170" s="324"/>
      <c r="M170" s="327"/>
      <c r="N170" s="328"/>
      <c r="O170" s="328"/>
      <c r="P170" s="328"/>
      <c r="Q170" s="328"/>
      <c r="R170" s="328"/>
      <c r="S170" s="328"/>
      <c r="T170" s="329"/>
      <c r="AT170" s="325" t="s">
        <v>149</v>
      </c>
      <c r="AU170" s="325" t="s">
        <v>80</v>
      </c>
      <c r="AV170" s="323" t="s">
        <v>78</v>
      </c>
      <c r="AW170" s="323" t="s">
        <v>32</v>
      </c>
      <c r="AX170" s="323" t="s">
        <v>72</v>
      </c>
      <c r="AY170" s="325" t="s">
        <v>135</v>
      </c>
    </row>
    <row r="171" spans="1:65" s="330" customFormat="1" x14ac:dyDescent="0.2">
      <c r="B171" s="331"/>
      <c r="D171" s="299" t="s">
        <v>149</v>
      </c>
      <c r="E171" s="332" t="s">
        <v>1</v>
      </c>
      <c r="F171" s="333" t="s">
        <v>1113</v>
      </c>
      <c r="H171" s="334">
        <v>2050</v>
      </c>
      <c r="I171" s="142"/>
      <c r="L171" s="331"/>
      <c r="M171" s="335"/>
      <c r="N171" s="336"/>
      <c r="O171" s="336"/>
      <c r="P171" s="336"/>
      <c r="Q171" s="336"/>
      <c r="R171" s="336"/>
      <c r="S171" s="336"/>
      <c r="T171" s="337"/>
      <c r="AT171" s="332" t="s">
        <v>149</v>
      </c>
      <c r="AU171" s="332" t="s">
        <v>80</v>
      </c>
      <c r="AV171" s="330" t="s">
        <v>80</v>
      </c>
      <c r="AW171" s="330" t="s">
        <v>32</v>
      </c>
      <c r="AX171" s="330" t="s">
        <v>78</v>
      </c>
      <c r="AY171" s="332" t="s">
        <v>135</v>
      </c>
    </row>
    <row r="172" spans="1:65" s="205" customFormat="1" ht="24" customHeight="1" x14ac:dyDescent="0.2">
      <c r="A172" s="201"/>
      <c r="B172" s="202"/>
      <c r="C172" s="286" t="s">
        <v>198</v>
      </c>
      <c r="D172" s="286" t="s">
        <v>137</v>
      </c>
      <c r="E172" s="287" t="s">
        <v>210</v>
      </c>
      <c r="F172" s="288" t="s">
        <v>211</v>
      </c>
      <c r="G172" s="289" t="s">
        <v>212</v>
      </c>
      <c r="H172" s="290">
        <v>9</v>
      </c>
      <c r="I172" s="119"/>
      <c r="J172" s="291">
        <f>ROUND(I172*H172,2)</f>
        <v>0</v>
      </c>
      <c r="K172" s="288" t="s">
        <v>1</v>
      </c>
      <c r="L172" s="202"/>
      <c r="M172" s="292" t="s">
        <v>1</v>
      </c>
      <c r="N172" s="293" t="s">
        <v>40</v>
      </c>
      <c r="O172" s="294"/>
      <c r="P172" s="295">
        <f>O172*H172</f>
        <v>0</v>
      </c>
      <c r="Q172" s="295">
        <v>0</v>
      </c>
      <c r="R172" s="295">
        <f>Q172*H172</f>
        <v>0</v>
      </c>
      <c r="S172" s="295">
        <v>0</v>
      </c>
      <c r="T172" s="296">
        <f>S172*H172</f>
        <v>0</v>
      </c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R172" s="297" t="s">
        <v>141</v>
      </c>
      <c r="AT172" s="297" t="s">
        <v>137</v>
      </c>
      <c r="AU172" s="297" t="s">
        <v>80</v>
      </c>
      <c r="AY172" s="192" t="s">
        <v>135</v>
      </c>
      <c r="BE172" s="298">
        <f>IF(N172="základní",J172,0)</f>
        <v>0</v>
      </c>
      <c r="BF172" s="298">
        <f>IF(N172="snížená",J172,0)</f>
        <v>0</v>
      </c>
      <c r="BG172" s="298">
        <f>IF(N172="zákl. přenesená",J172,0)</f>
        <v>0</v>
      </c>
      <c r="BH172" s="298">
        <f>IF(N172="sníž. přenesená",J172,0)</f>
        <v>0</v>
      </c>
      <c r="BI172" s="298">
        <f>IF(N172="nulová",J172,0)</f>
        <v>0</v>
      </c>
      <c r="BJ172" s="192" t="s">
        <v>78</v>
      </c>
      <c r="BK172" s="298">
        <f>ROUND(I172*H172,2)</f>
        <v>0</v>
      </c>
      <c r="BL172" s="192" t="s">
        <v>141</v>
      </c>
      <c r="BM172" s="297" t="s">
        <v>1133</v>
      </c>
    </row>
    <row r="173" spans="1:65" s="205" customFormat="1" ht="19.5" x14ac:dyDescent="0.2">
      <c r="A173" s="201"/>
      <c r="B173" s="202"/>
      <c r="C173" s="201"/>
      <c r="D173" s="299" t="s">
        <v>143</v>
      </c>
      <c r="E173" s="201"/>
      <c r="F173" s="300" t="s">
        <v>211</v>
      </c>
      <c r="G173" s="201"/>
      <c r="H173" s="201"/>
      <c r="I173" s="49"/>
      <c r="J173" s="201"/>
      <c r="K173" s="201"/>
      <c r="L173" s="202"/>
      <c r="M173" s="301"/>
      <c r="N173" s="302"/>
      <c r="O173" s="294"/>
      <c r="P173" s="294"/>
      <c r="Q173" s="294"/>
      <c r="R173" s="294"/>
      <c r="S173" s="294"/>
      <c r="T173" s="303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T173" s="192" t="s">
        <v>143</v>
      </c>
      <c r="AU173" s="192" t="s">
        <v>80</v>
      </c>
    </row>
    <row r="174" spans="1:65" s="205" customFormat="1" ht="19.5" x14ac:dyDescent="0.2">
      <c r="A174" s="201"/>
      <c r="B174" s="202"/>
      <c r="C174" s="201"/>
      <c r="D174" s="299" t="s">
        <v>171</v>
      </c>
      <c r="E174" s="201"/>
      <c r="F174" s="322" t="s">
        <v>1112</v>
      </c>
      <c r="G174" s="201"/>
      <c r="H174" s="201"/>
      <c r="I174" s="49"/>
      <c r="J174" s="201"/>
      <c r="K174" s="201"/>
      <c r="L174" s="202"/>
      <c r="M174" s="301"/>
      <c r="N174" s="302"/>
      <c r="O174" s="294"/>
      <c r="P174" s="294"/>
      <c r="Q174" s="294"/>
      <c r="R174" s="294"/>
      <c r="S174" s="294"/>
      <c r="T174" s="303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T174" s="192" t="s">
        <v>171</v>
      </c>
      <c r="AU174" s="192" t="s">
        <v>80</v>
      </c>
    </row>
    <row r="175" spans="1:65" s="323" customFormat="1" x14ac:dyDescent="0.2">
      <c r="B175" s="324"/>
      <c r="D175" s="299" t="s">
        <v>149</v>
      </c>
      <c r="E175" s="325" t="s">
        <v>1</v>
      </c>
      <c r="F175" s="326" t="s">
        <v>214</v>
      </c>
      <c r="H175" s="325" t="s">
        <v>1</v>
      </c>
      <c r="I175" s="134"/>
      <c r="L175" s="324"/>
      <c r="M175" s="327"/>
      <c r="N175" s="328"/>
      <c r="O175" s="328"/>
      <c r="P175" s="328"/>
      <c r="Q175" s="328"/>
      <c r="R175" s="328"/>
      <c r="S175" s="328"/>
      <c r="T175" s="329"/>
      <c r="AT175" s="325" t="s">
        <v>149</v>
      </c>
      <c r="AU175" s="325" t="s">
        <v>80</v>
      </c>
      <c r="AV175" s="323" t="s">
        <v>78</v>
      </c>
      <c r="AW175" s="323" t="s">
        <v>32</v>
      </c>
      <c r="AX175" s="323" t="s">
        <v>72</v>
      </c>
      <c r="AY175" s="325" t="s">
        <v>135</v>
      </c>
    </row>
    <row r="176" spans="1:65" s="330" customFormat="1" x14ac:dyDescent="0.2">
      <c r="B176" s="331"/>
      <c r="D176" s="299" t="s">
        <v>149</v>
      </c>
      <c r="E176" s="332" t="s">
        <v>1</v>
      </c>
      <c r="F176" s="333" t="s">
        <v>216</v>
      </c>
      <c r="H176" s="334">
        <v>9</v>
      </c>
      <c r="I176" s="142"/>
      <c r="L176" s="331"/>
      <c r="M176" s="335"/>
      <c r="N176" s="336"/>
      <c r="O176" s="336"/>
      <c r="P176" s="336"/>
      <c r="Q176" s="336"/>
      <c r="R176" s="336"/>
      <c r="S176" s="336"/>
      <c r="T176" s="337"/>
      <c r="AT176" s="332" t="s">
        <v>149</v>
      </c>
      <c r="AU176" s="332" t="s">
        <v>80</v>
      </c>
      <c r="AV176" s="330" t="s">
        <v>80</v>
      </c>
      <c r="AW176" s="330" t="s">
        <v>32</v>
      </c>
      <c r="AX176" s="330" t="s">
        <v>78</v>
      </c>
      <c r="AY176" s="332" t="s">
        <v>135</v>
      </c>
    </row>
    <row r="177" spans="1:65" s="205" customFormat="1" ht="24" customHeight="1" x14ac:dyDescent="0.2">
      <c r="A177" s="201"/>
      <c r="B177" s="202"/>
      <c r="C177" s="286" t="s">
        <v>202</v>
      </c>
      <c r="D177" s="286" t="s">
        <v>137</v>
      </c>
      <c r="E177" s="287" t="s">
        <v>217</v>
      </c>
      <c r="F177" s="288" t="s">
        <v>218</v>
      </c>
      <c r="G177" s="289" t="s">
        <v>219</v>
      </c>
      <c r="H177" s="290">
        <v>720</v>
      </c>
      <c r="I177" s="119"/>
      <c r="J177" s="291">
        <f>ROUND(I177*H177,2)</f>
        <v>0</v>
      </c>
      <c r="K177" s="288" t="s">
        <v>155</v>
      </c>
      <c r="L177" s="202"/>
      <c r="M177" s="292" t="s">
        <v>1</v>
      </c>
      <c r="N177" s="293" t="s">
        <v>40</v>
      </c>
      <c r="O177" s="294"/>
      <c r="P177" s="295">
        <f>O177*H177</f>
        <v>0</v>
      </c>
      <c r="Q177" s="295">
        <v>0</v>
      </c>
      <c r="R177" s="295">
        <f>Q177*H177</f>
        <v>0</v>
      </c>
      <c r="S177" s="295">
        <v>0</v>
      </c>
      <c r="T177" s="296">
        <f>S177*H177</f>
        <v>0</v>
      </c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R177" s="297" t="s">
        <v>141</v>
      </c>
      <c r="AT177" s="297" t="s">
        <v>137</v>
      </c>
      <c r="AU177" s="297" t="s">
        <v>80</v>
      </c>
      <c r="AY177" s="192" t="s">
        <v>135</v>
      </c>
      <c r="BE177" s="298">
        <f>IF(N177="základní",J177,0)</f>
        <v>0</v>
      </c>
      <c r="BF177" s="298">
        <f>IF(N177="snížená",J177,0)</f>
        <v>0</v>
      </c>
      <c r="BG177" s="298">
        <f>IF(N177="zákl. přenesená",J177,0)</f>
        <v>0</v>
      </c>
      <c r="BH177" s="298">
        <f>IF(N177="sníž. přenesená",J177,0)</f>
        <v>0</v>
      </c>
      <c r="BI177" s="298">
        <f>IF(N177="nulová",J177,0)</f>
        <v>0</v>
      </c>
      <c r="BJ177" s="192" t="s">
        <v>78</v>
      </c>
      <c r="BK177" s="298">
        <f>ROUND(I177*H177,2)</f>
        <v>0</v>
      </c>
      <c r="BL177" s="192" t="s">
        <v>141</v>
      </c>
      <c r="BM177" s="297" t="s">
        <v>1134</v>
      </c>
    </row>
    <row r="178" spans="1:65" s="205" customFormat="1" ht="19.5" x14ac:dyDescent="0.2">
      <c r="A178" s="201"/>
      <c r="B178" s="202"/>
      <c r="C178" s="201"/>
      <c r="D178" s="299" t="s">
        <v>143</v>
      </c>
      <c r="E178" s="201"/>
      <c r="F178" s="300" t="s">
        <v>221</v>
      </c>
      <c r="G178" s="201"/>
      <c r="H178" s="201"/>
      <c r="I178" s="49"/>
      <c r="J178" s="201"/>
      <c r="K178" s="201"/>
      <c r="L178" s="202"/>
      <c r="M178" s="301"/>
      <c r="N178" s="302"/>
      <c r="O178" s="294"/>
      <c r="P178" s="294"/>
      <c r="Q178" s="294"/>
      <c r="R178" s="294"/>
      <c r="S178" s="294"/>
      <c r="T178" s="303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T178" s="192" t="s">
        <v>143</v>
      </c>
      <c r="AU178" s="192" t="s">
        <v>80</v>
      </c>
    </row>
    <row r="179" spans="1:65" s="205" customFormat="1" ht="19.5" x14ac:dyDescent="0.2">
      <c r="A179" s="201"/>
      <c r="B179" s="202"/>
      <c r="C179" s="201"/>
      <c r="D179" s="299" t="s">
        <v>171</v>
      </c>
      <c r="E179" s="201"/>
      <c r="F179" s="322" t="s">
        <v>1112</v>
      </c>
      <c r="G179" s="201"/>
      <c r="H179" s="201"/>
      <c r="I179" s="49"/>
      <c r="J179" s="201"/>
      <c r="K179" s="201"/>
      <c r="L179" s="202"/>
      <c r="M179" s="301"/>
      <c r="N179" s="302"/>
      <c r="O179" s="294"/>
      <c r="P179" s="294"/>
      <c r="Q179" s="294"/>
      <c r="R179" s="294"/>
      <c r="S179" s="294"/>
      <c r="T179" s="303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T179" s="192" t="s">
        <v>171</v>
      </c>
      <c r="AU179" s="192" t="s">
        <v>80</v>
      </c>
    </row>
    <row r="180" spans="1:65" s="323" customFormat="1" x14ac:dyDescent="0.2">
      <c r="B180" s="324"/>
      <c r="D180" s="299" t="s">
        <v>149</v>
      </c>
      <c r="E180" s="325" t="s">
        <v>1</v>
      </c>
      <c r="F180" s="326" t="s">
        <v>222</v>
      </c>
      <c r="H180" s="325" t="s">
        <v>1</v>
      </c>
      <c r="I180" s="134"/>
      <c r="L180" s="324"/>
      <c r="M180" s="327"/>
      <c r="N180" s="328"/>
      <c r="O180" s="328"/>
      <c r="P180" s="328"/>
      <c r="Q180" s="328"/>
      <c r="R180" s="328"/>
      <c r="S180" s="328"/>
      <c r="T180" s="329"/>
      <c r="AT180" s="325" t="s">
        <v>149</v>
      </c>
      <c r="AU180" s="325" t="s">
        <v>80</v>
      </c>
      <c r="AV180" s="323" t="s">
        <v>78</v>
      </c>
      <c r="AW180" s="323" t="s">
        <v>32</v>
      </c>
      <c r="AX180" s="323" t="s">
        <v>72</v>
      </c>
      <c r="AY180" s="325" t="s">
        <v>135</v>
      </c>
    </row>
    <row r="181" spans="1:65" s="330" customFormat="1" x14ac:dyDescent="0.2">
      <c r="B181" s="331"/>
      <c r="D181" s="299" t="s">
        <v>149</v>
      </c>
      <c r="E181" s="332" t="s">
        <v>1</v>
      </c>
      <c r="F181" s="333" t="s">
        <v>1135</v>
      </c>
      <c r="H181" s="334">
        <v>720</v>
      </c>
      <c r="I181" s="142"/>
      <c r="L181" s="331"/>
      <c r="M181" s="335"/>
      <c r="N181" s="336"/>
      <c r="O181" s="336"/>
      <c r="P181" s="336"/>
      <c r="Q181" s="336"/>
      <c r="R181" s="336"/>
      <c r="S181" s="336"/>
      <c r="T181" s="337"/>
      <c r="AT181" s="332" t="s">
        <v>149</v>
      </c>
      <c r="AU181" s="332" t="s">
        <v>80</v>
      </c>
      <c r="AV181" s="330" t="s">
        <v>80</v>
      </c>
      <c r="AW181" s="330" t="s">
        <v>32</v>
      </c>
      <c r="AX181" s="330" t="s">
        <v>78</v>
      </c>
      <c r="AY181" s="332" t="s">
        <v>135</v>
      </c>
    </row>
    <row r="182" spans="1:65" s="205" customFormat="1" ht="24" customHeight="1" x14ac:dyDescent="0.2">
      <c r="A182" s="201"/>
      <c r="B182" s="202"/>
      <c r="C182" s="286" t="s">
        <v>209</v>
      </c>
      <c r="D182" s="286" t="s">
        <v>137</v>
      </c>
      <c r="E182" s="287" t="s">
        <v>225</v>
      </c>
      <c r="F182" s="288" t="s">
        <v>226</v>
      </c>
      <c r="G182" s="289" t="s">
        <v>227</v>
      </c>
      <c r="H182" s="290">
        <v>60</v>
      </c>
      <c r="I182" s="119"/>
      <c r="J182" s="291">
        <f>ROUND(I182*H182,2)</f>
        <v>0</v>
      </c>
      <c r="K182" s="288" t="s">
        <v>155</v>
      </c>
      <c r="L182" s="202"/>
      <c r="M182" s="292" t="s">
        <v>1</v>
      </c>
      <c r="N182" s="293" t="s">
        <v>40</v>
      </c>
      <c r="O182" s="294"/>
      <c r="P182" s="295">
        <f>O182*H182</f>
        <v>0</v>
      </c>
      <c r="Q182" s="295">
        <v>0</v>
      </c>
      <c r="R182" s="295">
        <f>Q182*H182</f>
        <v>0</v>
      </c>
      <c r="S182" s="295">
        <v>0</v>
      </c>
      <c r="T182" s="296">
        <f>S182*H182</f>
        <v>0</v>
      </c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R182" s="297" t="s">
        <v>141</v>
      </c>
      <c r="AT182" s="297" t="s">
        <v>137</v>
      </c>
      <c r="AU182" s="297" t="s">
        <v>80</v>
      </c>
      <c r="AY182" s="192" t="s">
        <v>135</v>
      </c>
      <c r="BE182" s="298">
        <f>IF(N182="základní",J182,0)</f>
        <v>0</v>
      </c>
      <c r="BF182" s="298">
        <f>IF(N182="snížená",J182,0)</f>
        <v>0</v>
      </c>
      <c r="BG182" s="298">
        <f>IF(N182="zákl. přenesená",J182,0)</f>
        <v>0</v>
      </c>
      <c r="BH182" s="298">
        <f>IF(N182="sníž. přenesená",J182,0)</f>
        <v>0</v>
      </c>
      <c r="BI182" s="298">
        <f>IF(N182="nulová",J182,0)</f>
        <v>0</v>
      </c>
      <c r="BJ182" s="192" t="s">
        <v>78</v>
      </c>
      <c r="BK182" s="298">
        <f>ROUND(I182*H182,2)</f>
        <v>0</v>
      </c>
      <c r="BL182" s="192" t="s">
        <v>141</v>
      </c>
      <c r="BM182" s="297" t="s">
        <v>1136</v>
      </c>
    </row>
    <row r="183" spans="1:65" s="205" customFormat="1" ht="19.5" x14ac:dyDescent="0.2">
      <c r="A183" s="201"/>
      <c r="B183" s="202"/>
      <c r="C183" s="201"/>
      <c r="D183" s="299" t="s">
        <v>143</v>
      </c>
      <c r="E183" s="201"/>
      <c r="F183" s="300" t="s">
        <v>229</v>
      </c>
      <c r="G183" s="201"/>
      <c r="H183" s="201"/>
      <c r="I183" s="49"/>
      <c r="J183" s="201"/>
      <c r="K183" s="201"/>
      <c r="L183" s="202"/>
      <c r="M183" s="301"/>
      <c r="N183" s="302"/>
      <c r="O183" s="294"/>
      <c r="P183" s="294"/>
      <c r="Q183" s="294"/>
      <c r="R183" s="294"/>
      <c r="S183" s="294"/>
      <c r="T183" s="303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T183" s="192" t="s">
        <v>143</v>
      </c>
      <c r="AU183" s="192" t="s">
        <v>80</v>
      </c>
    </row>
    <row r="184" spans="1:65" s="330" customFormat="1" x14ac:dyDescent="0.2">
      <c r="B184" s="331"/>
      <c r="D184" s="299" t="s">
        <v>149</v>
      </c>
      <c r="E184" s="332" t="s">
        <v>1</v>
      </c>
      <c r="F184" s="333" t="s">
        <v>676</v>
      </c>
      <c r="H184" s="334">
        <v>60</v>
      </c>
      <c r="I184" s="142"/>
      <c r="L184" s="331"/>
      <c r="M184" s="335"/>
      <c r="N184" s="336"/>
      <c r="O184" s="336"/>
      <c r="P184" s="336"/>
      <c r="Q184" s="336"/>
      <c r="R184" s="336"/>
      <c r="S184" s="336"/>
      <c r="T184" s="337"/>
      <c r="AT184" s="332" t="s">
        <v>149</v>
      </c>
      <c r="AU184" s="332" t="s">
        <v>80</v>
      </c>
      <c r="AV184" s="330" t="s">
        <v>80</v>
      </c>
      <c r="AW184" s="330" t="s">
        <v>32</v>
      </c>
      <c r="AX184" s="330" t="s">
        <v>78</v>
      </c>
      <c r="AY184" s="332" t="s">
        <v>135</v>
      </c>
    </row>
    <row r="185" spans="1:65" s="205" customFormat="1" ht="24" customHeight="1" x14ac:dyDescent="0.2">
      <c r="A185" s="201"/>
      <c r="B185" s="202"/>
      <c r="C185" s="286" t="s">
        <v>216</v>
      </c>
      <c r="D185" s="286" t="s">
        <v>137</v>
      </c>
      <c r="E185" s="287" t="s">
        <v>1137</v>
      </c>
      <c r="F185" s="288" t="s">
        <v>1138</v>
      </c>
      <c r="G185" s="289" t="s">
        <v>234</v>
      </c>
      <c r="H185" s="290">
        <v>30</v>
      </c>
      <c r="I185" s="119"/>
      <c r="J185" s="291">
        <f>ROUND(I185*H185,2)</f>
        <v>0</v>
      </c>
      <c r="K185" s="288" t="s">
        <v>1</v>
      </c>
      <c r="L185" s="202"/>
      <c r="M185" s="292" t="s">
        <v>1</v>
      </c>
      <c r="N185" s="293" t="s">
        <v>40</v>
      </c>
      <c r="O185" s="294"/>
      <c r="P185" s="295">
        <f>O185*H185</f>
        <v>0</v>
      </c>
      <c r="Q185" s="295">
        <v>1.269E-2</v>
      </c>
      <c r="R185" s="295">
        <f>Q185*H185</f>
        <v>0.38069999999999998</v>
      </c>
      <c r="S185" s="295">
        <v>0</v>
      </c>
      <c r="T185" s="296">
        <f>S185*H185</f>
        <v>0</v>
      </c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R185" s="297" t="s">
        <v>141</v>
      </c>
      <c r="AT185" s="297" t="s">
        <v>137</v>
      </c>
      <c r="AU185" s="297" t="s">
        <v>80</v>
      </c>
      <c r="AY185" s="192" t="s">
        <v>135</v>
      </c>
      <c r="BE185" s="298">
        <f>IF(N185="základní",J185,0)</f>
        <v>0</v>
      </c>
      <c r="BF185" s="298">
        <f>IF(N185="snížená",J185,0)</f>
        <v>0</v>
      </c>
      <c r="BG185" s="298">
        <f>IF(N185="zákl. přenesená",J185,0)</f>
        <v>0</v>
      </c>
      <c r="BH185" s="298">
        <f>IF(N185="sníž. přenesená",J185,0)</f>
        <v>0</v>
      </c>
      <c r="BI185" s="298">
        <f>IF(N185="nulová",J185,0)</f>
        <v>0</v>
      </c>
      <c r="BJ185" s="192" t="s">
        <v>78</v>
      </c>
      <c r="BK185" s="298">
        <f>ROUND(I185*H185,2)</f>
        <v>0</v>
      </c>
      <c r="BL185" s="192" t="s">
        <v>141</v>
      </c>
      <c r="BM185" s="297" t="s">
        <v>1139</v>
      </c>
    </row>
    <row r="186" spans="1:65" s="205" customFormat="1" ht="58.5" x14ac:dyDescent="0.2">
      <c r="A186" s="201"/>
      <c r="B186" s="202"/>
      <c r="C186" s="201"/>
      <c r="D186" s="299" t="s">
        <v>143</v>
      </c>
      <c r="E186" s="201"/>
      <c r="F186" s="300" t="s">
        <v>253</v>
      </c>
      <c r="G186" s="201"/>
      <c r="H186" s="201"/>
      <c r="I186" s="49"/>
      <c r="J186" s="201"/>
      <c r="K186" s="201"/>
      <c r="L186" s="202"/>
      <c r="M186" s="301"/>
      <c r="N186" s="302"/>
      <c r="O186" s="294"/>
      <c r="P186" s="294"/>
      <c r="Q186" s="294"/>
      <c r="R186" s="294"/>
      <c r="S186" s="294"/>
      <c r="T186" s="303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T186" s="192" t="s">
        <v>143</v>
      </c>
      <c r="AU186" s="192" t="s">
        <v>80</v>
      </c>
    </row>
    <row r="187" spans="1:65" s="205" customFormat="1" ht="19.5" x14ac:dyDescent="0.2">
      <c r="A187" s="201"/>
      <c r="B187" s="202"/>
      <c r="C187" s="201"/>
      <c r="D187" s="299" t="s">
        <v>171</v>
      </c>
      <c r="E187" s="201"/>
      <c r="F187" s="322" t="s">
        <v>1112</v>
      </c>
      <c r="G187" s="201"/>
      <c r="H187" s="201"/>
      <c r="I187" s="49"/>
      <c r="J187" s="201"/>
      <c r="K187" s="201"/>
      <c r="L187" s="202"/>
      <c r="M187" s="301"/>
      <c r="N187" s="302"/>
      <c r="O187" s="294"/>
      <c r="P187" s="294"/>
      <c r="Q187" s="294"/>
      <c r="R187" s="294"/>
      <c r="S187" s="294"/>
      <c r="T187" s="303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T187" s="192" t="s">
        <v>171</v>
      </c>
      <c r="AU187" s="192" t="s">
        <v>80</v>
      </c>
    </row>
    <row r="188" spans="1:65" s="330" customFormat="1" x14ac:dyDescent="0.2">
      <c r="B188" s="331"/>
      <c r="D188" s="299" t="s">
        <v>149</v>
      </c>
      <c r="E188" s="332" t="s">
        <v>1</v>
      </c>
      <c r="F188" s="333" t="s">
        <v>1140</v>
      </c>
      <c r="H188" s="334">
        <v>30</v>
      </c>
      <c r="I188" s="142"/>
      <c r="L188" s="331"/>
      <c r="M188" s="335"/>
      <c r="N188" s="336"/>
      <c r="O188" s="336"/>
      <c r="P188" s="336"/>
      <c r="Q188" s="336"/>
      <c r="R188" s="336"/>
      <c r="S188" s="336"/>
      <c r="T188" s="337"/>
      <c r="AT188" s="332" t="s">
        <v>149</v>
      </c>
      <c r="AU188" s="332" t="s">
        <v>80</v>
      </c>
      <c r="AV188" s="330" t="s">
        <v>80</v>
      </c>
      <c r="AW188" s="330" t="s">
        <v>32</v>
      </c>
      <c r="AX188" s="330" t="s">
        <v>78</v>
      </c>
      <c r="AY188" s="332" t="s">
        <v>135</v>
      </c>
    </row>
    <row r="189" spans="1:65" s="205" customFormat="1" ht="24" customHeight="1" x14ac:dyDescent="0.2">
      <c r="A189" s="201"/>
      <c r="B189" s="202"/>
      <c r="C189" s="286" t="s">
        <v>224</v>
      </c>
      <c r="D189" s="286" t="s">
        <v>137</v>
      </c>
      <c r="E189" s="287" t="s">
        <v>232</v>
      </c>
      <c r="F189" s="288" t="s">
        <v>233</v>
      </c>
      <c r="G189" s="289" t="s">
        <v>234</v>
      </c>
      <c r="H189" s="290">
        <v>30.105</v>
      </c>
      <c r="I189" s="119"/>
      <c r="J189" s="291">
        <f>ROUND(I189*H189,2)</f>
        <v>0</v>
      </c>
      <c r="K189" s="288" t="s">
        <v>155</v>
      </c>
      <c r="L189" s="202"/>
      <c r="M189" s="292" t="s">
        <v>1</v>
      </c>
      <c r="N189" s="293" t="s">
        <v>40</v>
      </c>
      <c r="O189" s="294"/>
      <c r="P189" s="295">
        <f>O189*H189</f>
        <v>0</v>
      </c>
      <c r="Q189" s="295">
        <v>8.6800000000000002E-3</v>
      </c>
      <c r="R189" s="295">
        <f>Q189*H189</f>
        <v>0.26131140000000003</v>
      </c>
      <c r="S189" s="295">
        <v>0</v>
      </c>
      <c r="T189" s="296">
        <f>S189*H189</f>
        <v>0</v>
      </c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R189" s="297" t="s">
        <v>141</v>
      </c>
      <c r="AT189" s="297" t="s">
        <v>137</v>
      </c>
      <c r="AU189" s="297" t="s">
        <v>80</v>
      </c>
      <c r="AY189" s="192" t="s">
        <v>135</v>
      </c>
      <c r="BE189" s="298">
        <f>IF(N189="základní",J189,0)</f>
        <v>0</v>
      </c>
      <c r="BF189" s="298">
        <f>IF(N189="snížená",J189,0)</f>
        <v>0</v>
      </c>
      <c r="BG189" s="298">
        <f>IF(N189="zákl. přenesená",J189,0)</f>
        <v>0</v>
      </c>
      <c r="BH189" s="298">
        <f>IF(N189="sníž. přenesená",J189,0)</f>
        <v>0</v>
      </c>
      <c r="BI189" s="298">
        <f>IF(N189="nulová",J189,0)</f>
        <v>0</v>
      </c>
      <c r="BJ189" s="192" t="s">
        <v>78</v>
      </c>
      <c r="BK189" s="298">
        <f>ROUND(I189*H189,2)</f>
        <v>0</v>
      </c>
      <c r="BL189" s="192" t="s">
        <v>141</v>
      </c>
      <c r="BM189" s="297" t="s">
        <v>1141</v>
      </c>
    </row>
    <row r="190" spans="1:65" s="205" customFormat="1" ht="58.5" x14ac:dyDescent="0.2">
      <c r="A190" s="201"/>
      <c r="B190" s="202"/>
      <c r="C190" s="201"/>
      <c r="D190" s="299" t="s">
        <v>143</v>
      </c>
      <c r="E190" s="201"/>
      <c r="F190" s="300" t="s">
        <v>236</v>
      </c>
      <c r="G190" s="201"/>
      <c r="H190" s="201"/>
      <c r="I190" s="49"/>
      <c r="J190" s="201"/>
      <c r="K190" s="201"/>
      <c r="L190" s="202"/>
      <c r="M190" s="301"/>
      <c r="N190" s="302"/>
      <c r="O190" s="294"/>
      <c r="P190" s="294"/>
      <c r="Q190" s="294"/>
      <c r="R190" s="294"/>
      <c r="S190" s="294"/>
      <c r="T190" s="303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T190" s="192" t="s">
        <v>143</v>
      </c>
      <c r="AU190" s="192" t="s">
        <v>80</v>
      </c>
    </row>
    <row r="191" spans="1:65" s="205" customFormat="1" ht="19.5" x14ac:dyDescent="0.2">
      <c r="A191" s="201"/>
      <c r="B191" s="202"/>
      <c r="C191" s="201"/>
      <c r="D191" s="299" t="s">
        <v>171</v>
      </c>
      <c r="E191" s="201"/>
      <c r="F191" s="322" t="s">
        <v>1112</v>
      </c>
      <c r="G191" s="201"/>
      <c r="H191" s="201"/>
      <c r="I191" s="49"/>
      <c r="J191" s="201"/>
      <c r="K191" s="201"/>
      <c r="L191" s="202"/>
      <c r="M191" s="301"/>
      <c r="N191" s="302"/>
      <c r="O191" s="294"/>
      <c r="P191" s="294"/>
      <c r="Q191" s="294"/>
      <c r="R191" s="294"/>
      <c r="S191" s="294"/>
      <c r="T191" s="303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T191" s="192" t="s">
        <v>171</v>
      </c>
      <c r="AU191" s="192" t="s">
        <v>80</v>
      </c>
    </row>
    <row r="192" spans="1:65" s="330" customFormat="1" x14ac:dyDescent="0.2">
      <c r="B192" s="331"/>
      <c r="D192" s="299" t="s">
        <v>149</v>
      </c>
      <c r="E192" s="332" t="s">
        <v>1</v>
      </c>
      <c r="F192" s="333" t="s">
        <v>1142</v>
      </c>
      <c r="H192" s="334">
        <v>13.5</v>
      </c>
      <c r="I192" s="142"/>
      <c r="L192" s="331"/>
      <c r="M192" s="335"/>
      <c r="N192" s="336"/>
      <c r="O192" s="336"/>
      <c r="P192" s="336"/>
      <c r="Q192" s="336"/>
      <c r="R192" s="336"/>
      <c r="S192" s="336"/>
      <c r="T192" s="337"/>
      <c r="AT192" s="332" t="s">
        <v>149</v>
      </c>
      <c r="AU192" s="332" t="s">
        <v>80</v>
      </c>
      <c r="AV192" s="330" t="s">
        <v>80</v>
      </c>
      <c r="AW192" s="330" t="s">
        <v>32</v>
      </c>
      <c r="AX192" s="330" t="s">
        <v>72</v>
      </c>
      <c r="AY192" s="332" t="s">
        <v>135</v>
      </c>
    </row>
    <row r="193" spans="1:65" s="330" customFormat="1" x14ac:dyDescent="0.2">
      <c r="B193" s="331"/>
      <c r="D193" s="299" t="s">
        <v>149</v>
      </c>
      <c r="E193" s="332" t="s">
        <v>1</v>
      </c>
      <c r="F193" s="333" t="s">
        <v>1143</v>
      </c>
      <c r="H193" s="334">
        <v>4.05</v>
      </c>
      <c r="I193" s="142"/>
      <c r="L193" s="331"/>
      <c r="M193" s="335"/>
      <c r="N193" s="336"/>
      <c r="O193" s="336"/>
      <c r="P193" s="336"/>
      <c r="Q193" s="336"/>
      <c r="R193" s="336"/>
      <c r="S193" s="336"/>
      <c r="T193" s="337"/>
      <c r="AT193" s="332" t="s">
        <v>149</v>
      </c>
      <c r="AU193" s="332" t="s">
        <v>80</v>
      </c>
      <c r="AV193" s="330" t="s">
        <v>80</v>
      </c>
      <c r="AW193" s="330" t="s">
        <v>32</v>
      </c>
      <c r="AX193" s="330" t="s">
        <v>72</v>
      </c>
      <c r="AY193" s="332" t="s">
        <v>135</v>
      </c>
    </row>
    <row r="194" spans="1:65" s="330" customFormat="1" x14ac:dyDescent="0.2">
      <c r="B194" s="331"/>
      <c r="D194" s="299" t="s">
        <v>149</v>
      </c>
      <c r="E194" s="332" t="s">
        <v>1</v>
      </c>
      <c r="F194" s="333" t="s">
        <v>1144</v>
      </c>
      <c r="H194" s="334">
        <v>5.4</v>
      </c>
      <c r="I194" s="142"/>
      <c r="L194" s="331"/>
      <c r="M194" s="335"/>
      <c r="N194" s="336"/>
      <c r="O194" s="336"/>
      <c r="P194" s="336"/>
      <c r="Q194" s="336"/>
      <c r="R194" s="336"/>
      <c r="S194" s="336"/>
      <c r="T194" s="337"/>
      <c r="AT194" s="332" t="s">
        <v>149</v>
      </c>
      <c r="AU194" s="332" t="s">
        <v>80</v>
      </c>
      <c r="AV194" s="330" t="s">
        <v>80</v>
      </c>
      <c r="AW194" s="330" t="s">
        <v>32</v>
      </c>
      <c r="AX194" s="330" t="s">
        <v>72</v>
      </c>
      <c r="AY194" s="332" t="s">
        <v>135</v>
      </c>
    </row>
    <row r="195" spans="1:65" s="330" customFormat="1" x14ac:dyDescent="0.2">
      <c r="B195" s="331"/>
      <c r="D195" s="299" t="s">
        <v>149</v>
      </c>
      <c r="E195" s="332" t="s">
        <v>1</v>
      </c>
      <c r="F195" s="333" t="s">
        <v>1145</v>
      </c>
      <c r="H195" s="334">
        <v>1.35</v>
      </c>
      <c r="I195" s="142"/>
      <c r="L195" s="331"/>
      <c r="M195" s="335"/>
      <c r="N195" s="336"/>
      <c r="O195" s="336"/>
      <c r="P195" s="336"/>
      <c r="Q195" s="336"/>
      <c r="R195" s="336"/>
      <c r="S195" s="336"/>
      <c r="T195" s="337"/>
      <c r="AT195" s="332" t="s">
        <v>149</v>
      </c>
      <c r="AU195" s="332" t="s">
        <v>80</v>
      </c>
      <c r="AV195" s="330" t="s">
        <v>80</v>
      </c>
      <c r="AW195" s="330" t="s">
        <v>32</v>
      </c>
      <c r="AX195" s="330" t="s">
        <v>72</v>
      </c>
      <c r="AY195" s="332" t="s">
        <v>135</v>
      </c>
    </row>
    <row r="196" spans="1:65" s="330" customFormat="1" x14ac:dyDescent="0.2">
      <c r="B196" s="331"/>
      <c r="D196" s="299" t="s">
        <v>149</v>
      </c>
      <c r="E196" s="332" t="s">
        <v>1</v>
      </c>
      <c r="F196" s="333" t="s">
        <v>1146</v>
      </c>
      <c r="H196" s="334">
        <v>2.0699999999999998</v>
      </c>
      <c r="I196" s="142"/>
      <c r="L196" s="331"/>
      <c r="M196" s="335"/>
      <c r="N196" s="336"/>
      <c r="O196" s="336"/>
      <c r="P196" s="336"/>
      <c r="Q196" s="336"/>
      <c r="R196" s="336"/>
      <c r="S196" s="336"/>
      <c r="T196" s="337"/>
      <c r="AT196" s="332" t="s">
        <v>149</v>
      </c>
      <c r="AU196" s="332" t="s">
        <v>80</v>
      </c>
      <c r="AV196" s="330" t="s">
        <v>80</v>
      </c>
      <c r="AW196" s="330" t="s">
        <v>32</v>
      </c>
      <c r="AX196" s="330" t="s">
        <v>72</v>
      </c>
      <c r="AY196" s="332" t="s">
        <v>135</v>
      </c>
    </row>
    <row r="197" spans="1:65" s="330" customFormat="1" x14ac:dyDescent="0.2">
      <c r="B197" s="331"/>
      <c r="D197" s="299" t="s">
        <v>149</v>
      </c>
      <c r="E197" s="332" t="s">
        <v>1</v>
      </c>
      <c r="F197" s="333" t="s">
        <v>1147</v>
      </c>
      <c r="H197" s="334">
        <v>2.7</v>
      </c>
      <c r="I197" s="142"/>
      <c r="L197" s="331"/>
      <c r="M197" s="335"/>
      <c r="N197" s="336"/>
      <c r="O197" s="336"/>
      <c r="P197" s="336"/>
      <c r="Q197" s="336"/>
      <c r="R197" s="336"/>
      <c r="S197" s="336"/>
      <c r="T197" s="337"/>
      <c r="AT197" s="332" t="s">
        <v>149</v>
      </c>
      <c r="AU197" s="332" t="s">
        <v>80</v>
      </c>
      <c r="AV197" s="330" t="s">
        <v>80</v>
      </c>
      <c r="AW197" s="330" t="s">
        <v>32</v>
      </c>
      <c r="AX197" s="330" t="s">
        <v>72</v>
      </c>
      <c r="AY197" s="332" t="s">
        <v>135</v>
      </c>
    </row>
    <row r="198" spans="1:65" s="330" customFormat="1" x14ac:dyDescent="0.2">
      <c r="B198" s="331"/>
      <c r="D198" s="299" t="s">
        <v>149</v>
      </c>
      <c r="E198" s="332" t="s">
        <v>1</v>
      </c>
      <c r="F198" s="333" t="s">
        <v>1148</v>
      </c>
      <c r="H198" s="334">
        <v>1.0349999999999999</v>
      </c>
      <c r="I198" s="142"/>
      <c r="L198" s="331"/>
      <c r="M198" s="335"/>
      <c r="N198" s="336"/>
      <c r="O198" s="336"/>
      <c r="P198" s="336"/>
      <c r="Q198" s="336"/>
      <c r="R198" s="336"/>
      <c r="S198" s="336"/>
      <c r="T198" s="337"/>
      <c r="AT198" s="332" t="s">
        <v>149</v>
      </c>
      <c r="AU198" s="332" t="s">
        <v>80</v>
      </c>
      <c r="AV198" s="330" t="s">
        <v>80</v>
      </c>
      <c r="AW198" s="330" t="s">
        <v>32</v>
      </c>
      <c r="AX198" s="330" t="s">
        <v>72</v>
      </c>
      <c r="AY198" s="332" t="s">
        <v>135</v>
      </c>
    </row>
    <row r="199" spans="1:65" s="338" customFormat="1" x14ac:dyDescent="0.2">
      <c r="B199" s="339"/>
      <c r="D199" s="299" t="s">
        <v>149</v>
      </c>
      <c r="E199" s="340" t="s">
        <v>1</v>
      </c>
      <c r="F199" s="341" t="s">
        <v>165</v>
      </c>
      <c r="H199" s="342">
        <v>30.105000000000004</v>
      </c>
      <c r="I199" s="150"/>
      <c r="L199" s="339"/>
      <c r="M199" s="343"/>
      <c r="N199" s="344"/>
      <c r="O199" s="344"/>
      <c r="P199" s="344"/>
      <c r="Q199" s="344"/>
      <c r="R199" s="344"/>
      <c r="S199" s="344"/>
      <c r="T199" s="345"/>
      <c r="AT199" s="340" t="s">
        <v>149</v>
      </c>
      <c r="AU199" s="340" t="s">
        <v>80</v>
      </c>
      <c r="AV199" s="338" t="s">
        <v>141</v>
      </c>
      <c r="AW199" s="338" t="s">
        <v>32</v>
      </c>
      <c r="AX199" s="338" t="s">
        <v>78</v>
      </c>
      <c r="AY199" s="340" t="s">
        <v>135</v>
      </c>
    </row>
    <row r="200" spans="1:65" s="205" customFormat="1" ht="24" customHeight="1" x14ac:dyDescent="0.2">
      <c r="A200" s="201"/>
      <c r="B200" s="202"/>
      <c r="C200" s="286" t="s">
        <v>231</v>
      </c>
      <c r="D200" s="286" t="s">
        <v>137</v>
      </c>
      <c r="E200" s="287" t="s">
        <v>250</v>
      </c>
      <c r="F200" s="288" t="s">
        <v>251</v>
      </c>
      <c r="G200" s="289" t="s">
        <v>234</v>
      </c>
      <c r="H200" s="290">
        <v>9.1349999999999998</v>
      </c>
      <c r="I200" s="119"/>
      <c r="J200" s="291">
        <f>ROUND(I200*H200,2)</f>
        <v>0</v>
      </c>
      <c r="K200" s="288" t="s">
        <v>155</v>
      </c>
      <c r="L200" s="202"/>
      <c r="M200" s="292" t="s">
        <v>1</v>
      </c>
      <c r="N200" s="293" t="s">
        <v>40</v>
      </c>
      <c r="O200" s="294"/>
      <c r="P200" s="295">
        <f>O200*H200</f>
        <v>0</v>
      </c>
      <c r="Q200" s="295">
        <v>1.269E-2</v>
      </c>
      <c r="R200" s="295">
        <f>Q200*H200</f>
        <v>0.11592315</v>
      </c>
      <c r="S200" s="295">
        <v>0</v>
      </c>
      <c r="T200" s="296">
        <f>S200*H200</f>
        <v>0</v>
      </c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R200" s="297" t="s">
        <v>141</v>
      </c>
      <c r="AT200" s="297" t="s">
        <v>137</v>
      </c>
      <c r="AU200" s="297" t="s">
        <v>80</v>
      </c>
      <c r="AY200" s="192" t="s">
        <v>135</v>
      </c>
      <c r="BE200" s="298">
        <f>IF(N200="základní",J200,0)</f>
        <v>0</v>
      </c>
      <c r="BF200" s="298">
        <f>IF(N200="snížená",J200,0)</f>
        <v>0</v>
      </c>
      <c r="BG200" s="298">
        <f>IF(N200="zákl. přenesená",J200,0)</f>
        <v>0</v>
      </c>
      <c r="BH200" s="298">
        <f>IF(N200="sníž. přenesená",J200,0)</f>
        <v>0</v>
      </c>
      <c r="BI200" s="298">
        <f>IF(N200="nulová",J200,0)</f>
        <v>0</v>
      </c>
      <c r="BJ200" s="192" t="s">
        <v>78</v>
      </c>
      <c r="BK200" s="298">
        <f>ROUND(I200*H200,2)</f>
        <v>0</v>
      </c>
      <c r="BL200" s="192" t="s">
        <v>141</v>
      </c>
      <c r="BM200" s="297" t="s">
        <v>1149</v>
      </c>
    </row>
    <row r="201" spans="1:65" s="205" customFormat="1" ht="58.5" x14ac:dyDescent="0.2">
      <c r="A201" s="201"/>
      <c r="B201" s="202"/>
      <c r="C201" s="201"/>
      <c r="D201" s="299" t="s">
        <v>143</v>
      </c>
      <c r="E201" s="201"/>
      <c r="F201" s="300" t="s">
        <v>253</v>
      </c>
      <c r="G201" s="201"/>
      <c r="H201" s="201"/>
      <c r="I201" s="49"/>
      <c r="J201" s="201"/>
      <c r="K201" s="201"/>
      <c r="L201" s="202"/>
      <c r="M201" s="301"/>
      <c r="N201" s="302"/>
      <c r="O201" s="294"/>
      <c r="P201" s="294"/>
      <c r="Q201" s="294"/>
      <c r="R201" s="294"/>
      <c r="S201" s="294"/>
      <c r="T201" s="303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T201" s="192" t="s">
        <v>143</v>
      </c>
      <c r="AU201" s="192" t="s">
        <v>80</v>
      </c>
    </row>
    <row r="202" spans="1:65" s="205" customFormat="1" ht="19.5" x14ac:dyDescent="0.2">
      <c r="A202" s="201"/>
      <c r="B202" s="202"/>
      <c r="C202" s="201"/>
      <c r="D202" s="299" t="s">
        <v>171</v>
      </c>
      <c r="E202" s="201"/>
      <c r="F202" s="322" t="s">
        <v>1112</v>
      </c>
      <c r="G202" s="201"/>
      <c r="H202" s="201"/>
      <c r="I202" s="49"/>
      <c r="J202" s="201"/>
      <c r="K202" s="201"/>
      <c r="L202" s="202"/>
      <c r="M202" s="301"/>
      <c r="N202" s="302"/>
      <c r="O202" s="294"/>
      <c r="P202" s="294"/>
      <c r="Q202" s="294"/>
      <c r="R202" s="294"/>
      <c r="S202" s="294"/>
      <c r="T202" s="303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T202" s="192" t="s">
        <v>171</v>
      </c>
      <c r="AU202" s="192" t="s">
        <v>80</v>
      </c>
    </row>
    <row r="203" spans="1:65" s="330" customFormat="1" x14ac:dyDescent="0.2">
      <c r="B203" s="331"/>
      <c r="D203" s="299" t="s">
        <v>149</v>
      </c>
      <c r="E203" s="332" t="s">
        <v>1</v>
      </c>
      <c r="F203" s="333" t="s">
        <v>1150</v>
      </c>
      <c r="H203" s="334">
        <v>2.7</v>
      </c>
      <c r="I203" s="142"/>
      <c r="L203" s="331"/>
      <c r="M203" s="335"/>
      <c r="N203" s="336"/>
      <c r="O203" s="336"/>
      <c r="P203" s="336"/>
      <c r="Q203" s="336"/>
      <c r="R203" s="336"/>
      <c r="S203" s="336"/>
      <c r="T203" s="337"/>
      <c r="AT203" s="332" t="s">
        <v>149</v>
      </c>
      <c r="AU203" s="332" t="s">
        <v>80</v>
      </c>
      <c r="AV203" s="330" t="s">
        <v>80</v>
      </c>
      <c r="AW203" s="330" t="s">
        <v>32</v>
      </c>
      <c r="AX203" s="330" t="s">
        <v>72</v>
      </c>
      <c r="AY203" s="332" t="s">
        <v>135</v>
      </c>
    </row>
    <row r="204" spans="1:65" s="330" customFormat="1" x14ac:dyDescent="0.2">
      <c r="B204" s="331"/>
      <c r="D204" s="299" t="s">
        <v>149</v>
      </c>
      <c r="E204" s="332" t="s">
        <v>1</v>
      </c>
      <c r="F204" s="333" t="s">
        <v>1151</v>
      </c>
      <c r="H204" s="334">
        <v>5.4</v>
      </c>
      <c r="I204" s="142"/>
      <c r="L204" s="331"/>
      <c r="M204" s="335"/>
      <c r="N204" s="336"/>
      <c r="O204" s="336"/>
      <c r="P204" s="336"/>
      <c r="Q204" s="336"/>
      <c r="R204" s="336"/>
      <c r="S204" s="336"/>
      <c r="T204" s="337"/>
      <c r="AT204" s="332" t="s">
        <v>149</v>
      </c>
      <c r="AU204" s="332" t="s">
        <v>80</v>
      </c>
      <c r="AV204" s="330" t="s">
        <v>80</v>
      </c>
      <c r="AW204" s="330" t="s">
        <v>32</v>
      </c>
      <c r="AX204" s="330" t="s">
        <v>72</v>
      </c>
      <c r="AY204" s="332" t="s">
        <v>135</v>
      </c>
    </row>
    <row r="205" spans="1:65" s="330" customFormat="1" x14ac:dyDescent="0.2">
      <c r="B205" s="331"/>
      <c r="D205" s="299" t="s">
        <v>149</v>
      </c>
      <c r="E205" s="332" t="s">
        <v>1</v>
      </c>
      <c r="F205" s="333" t="s">
        <v>1152</v>
      </c>
      <c r="H205" s="334">
        <v>1.0349999999999999</v>
      </c>
      <c r="I205" s="142"/>
      <c r="L205" s="331"/>
      <c r="M205" s="335"/>
      <c r="N205" s="336"/>
      <c r="O205" s="336"/>
      <c r="P205" s="336"/>
      <c r="Q205" s="336"/>
      <c r="R205" s="336"/>
      <c r="S205" s="336"/>
      <c r="T205" s="337"/>
      <c r="AT205" s="332" t="s">
        <v>149</v>
      </c>
      <c r="AU205" s="332" t="s">
        <v>80</v>
      </c>
      <c r="AV205" s="330" t="s">
        <v>80</v>
      </c>
      <c r="AW205" s="330" t="s">
        <v>32</v>
      </c>
      <c r="AX205" s="330" t="s">
        <v>72</v>
      </c>
      <c r="AY205" s="332" t="s">
        <v>135</v>
      </c>
    </row>
    <row r="206" spans="1:65" s="338" customFormat="1" x14ac:dyDescent="0.2">
      <c r="B206" s="339"/>
      <c r="D206" s="299" t="s">
        <v>149</v>
      </c>
      <c r="E206" s="340" t="s">
        <v>1</v>
      </c>
      <c r="F206" s="341" t="s">
        <v>165</v>
      </c>
      <c r="H206" s="342">
        <v>9.1350000000000016</v>
      </c>
      <c r="I206" s="150"/>
      <c r="L206" s="339"/>
      <c r="M206" s="343"/>
      <c r="N206" s="344"/>
      <c r="O206" s="344"/>
      <c r="P206" s="344"/>
      <c r="Q206" s="344"/>
      <c r="R206" s="344"/>
      <c r="S206" s="344"/>
      <c r="T206" s="345"/>
      <c r="AT206" s="340" t="s">
        <v>149</v>
      </c>
      <c r="AU206" s="340" t="s">
        <v>80</v>
      </c>
      <c r="AV206" s="338" t="s">
        <v>141</v>
      </c>
      <c r="AW206" s="338" t="s">
        <v>32</v>
      </c>
      <c r="AX206" s="338" t="s">
        <v>78</v>
      </c>
      <c r="AY206" s="340" t="s">
        <v>135</v>
      </c>
    </row>
    <row r="207" spans="1:65" s="205" customFormat="1" ht="24" customHeight="1" x14ac:dyDescent="0.2">
      <c r="A207" s="201"/>
      <c r="B207" s="202"/>
      <c r="C207" s="286" t="s">
        <v>249</v>
      </c>
      <c r="D207" s="286" t="s">
        <v>137</v>
      </c>
      <c r="E207" s="287" t="s">
        <v>258</v>
      </c>
      <c r="F207" s="288" t="s">
        <v>259</v>
      </c>
      <c r="G207" s="289" t="s">
        <v>234</v>
      </c>
      <c r="H207" s="290">
        <v>23.445</v>
      </c>
      <c r="I207" s="119"/>
      <c r="J207" s="291">
        <f>ROUND(I207*H207,2)</f>
        <v>0</v>
      </c>
      <c r="K207" s="288" t="s">
        <v>155</v>
      </c>
      <c r="L207" s="202"/>
      <c r="M207" s="292" t="s">
        <v>1</v>
      </c>
      <c r="N207" s="293" t="s">
        <v>40</v>
      </c>
      <c r="O207" s="294"/>
      <c r="P207" s="295">
        <f>O207*H207</f>
        <v>0</v>
      </c>
      <c r="Q207" s="295">
        <v>3.6900000000000002E-2</v>
      </c>
      <c r="R207" s="295">
        <f>Q207*H207</f>
        <v>0.86512050000000007</v>
      </c>
      <c r="S207" s="295">
        <v>0</v>
      </c>
      <c r="T207" s="296">
        <f>S207*H207</f>
        <v>0</v>
      </c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R207" s="297" t="s">
        <v>141</v>
      </c>
      <c r="AT207" s="297" t="s">
        <v>137</v>
      </c>
      <c r="AU207" s="297" t="s">
        <v>80</v>
      </c>
      <c r="AY207" s="192" t="s">
        <v>135</v>
      </c>
      <c r="BE207" s="298">
        <f>IF(N207="základní",J207,0)</f>
        <v>0</v>
      </c>
      <c r="BF207" s="298">
        <f>IF(N207="snížená",J207,0)</f>
        <v>0</v>
      </c>
      <c r="BG207" s="298">
        <f>IF(N207="zákl. přenesená",J207,0)</f>
        <v>0</v>
      </c>
      <c r="BH207" s="298">
        <f>IF(N207="sníž. přenesená",J207,0)</f>
        <v>0</v>
      </c>
      <c r="BI207" s="298">
        <f>IF(N207="nulová",J207,0)</f>
        <v>0</v>
      </c>
      <c r="BJ207" s="192" t="s">
        <v>78</v>
      </c>
      <c r="BK207" s="298">
        <f>ROUND(I207*H207,2)</f>
        <v>0</v>
      </c>
      <c r="BL207" s="192" t="s">
        <v>141</v>
      </c>
      <c r="BM207" s="297" t="s">
        <v>1153</v>
      </c>
    </row>
    <row r="208" spans="1:65" s="205" customFormat="1" ht="58.5" x14ac:dyDescent="0.2">
      <c r="A208" s="201"/>
      <c r="B208" s="202"/>
      <c r="C208" s="201"/>
      <c r="D208" s="299" t="s">
        <v>143</v>
      </c>
      <c r="E208" s="201"/>
      <c r="F208" s="300" t="s">
        <v>261</v>
      </c>
      <c r="G208" s="201"/>
      <c r="H208" s="201"/>
      <c r="I208" s="49"/>
      <c r="J208" s="201"/>
      <c r="K208" s="201"/>
      <c r="L208" s="202"/>
      <c r="M208" s="301"/>
      <c r="N208" s="302"/>
      <c r="O208" s="294"/>
      <c r="P208" s="294"/>
      <c r="Q208" s="294"/>
      <c r="R208" s="294"/>
      <c r="S208" s="294"/>
      <c r="T208" s="303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T208" s="192" t="s">
        <v>143</v>
      </c>
      <c r="AU208" s="192" t="s">
        <v>80</v>
      </c>
    </row>
    <row r="209" spans="1:65" s="205" customFormat="1" ht="19.5" x14ac:dyDescent="0.2">
      <c r="A209" s="201"/>
      <c r="B209" s="202"/>
      <c r="C209" s="201"/>
      <c r="D209" s="299" t="s">
        <v>171</v>
      </c>
      <c r="E209" s="201"/>
      <c r="F209" s="322" t="s">
        <v>1112</v>
      </c>
      <c r="G209" s="201"/>
      <c r="H209" s="201"/>
      <c r="I209" s="49"/>
      <c r="J209" s="201"/>
      <c r="K209" s="201"/>
      <c r="L209" s="202"/>
      <c r="M209" s="301"/>
      <c r="N209" s="302"/>
      <c r="O209" s="294"/>
      <c r="P209" s="294"/>
      <c r="Q209" s="294"/>
      <c r="R209" s="294"/>
      <c r="S209" s="294"/>
      <c r="T209" s="303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T209" s="192" t="s">
        <v>171</v>
      </c>
      <c r="AU209" s="192" t="s">
        <v>80</v>
      </c>
    </row>
    <row r="210" spans="1:65" s="330" customFormat="1" x14ac:dyDescent="0.2">
      <c r="B210" s="331"/>
      <c r="D210" s="299" t="s">
        <v>149</v>
      </c>
      <c r="E210" s="332" t="s">
        <v>1</v>
      </c>
      <c r="F210" s="333" t="s">
        <v>1154</v>
      </c>
      <c r="H210" s="334">
        <v>4.05</v>
      </c>
      <c r="I210" s="142"/>
      <c r="L210" s="331"/>
      <c r="M210" s="335"/>
      <c r="N210" s="336"/>
      <c r="O210" s="336"/>
      <c r="P210" s="336"/>
      <c r="Q210" s="336"/>
      <c r="R210" s="336"/>
      <c r="S210" s="336"/>
      <c r="T210" s="337"/>
      <c r="AT210" s="332" t="s">
        <v>149</v>
      </c>
      <c r="AU210" s="332" t="s">
        <v>80</v>
      </c>
      <c r="AV210" s="330" t="s">
        <v>80</v>
      </c>
      <c r="AW210" s="330" t="s">
        <v>32</v>
      </c>
      <c r="AX210" s="330" t="s">
        <v>72</v>
      </c>
      <c r="AY210" s="332" t="s">
        <v>135</v>
      </c>
    </row>
    <row r="211" spans="1:65" s="330" customFormat="1" x14ac:dyDescent="0.2">
      <c r="B211" s="331"/>
      <c r="D211" s="299" t="s">
        <v>149</v>
      </c>
      <c r="E211" s="332" t="s">
        <v>1</v>
      </c>
      <c r="F211" s="333" t="s">
        <v>1155</v>
      </c>
      <c r="H211" s="334">
        <v>2.7</v>
      </c>
      <c r="I211" s="142"/>
      <c r="L211" s="331"/>
      <c r="M211" s="335"/>
      <c r="N211" s="336"/>
      <c r="O211" s="336"/>
      <c r="P211" s="336"/>
      <c r="Q211" s="336"/>
      <c r="R211" s="336"/>
      <c r="S211" s="336"/>
      <c r="T211" s="337"/>
      <c r="AT211" s="332" t="s">
        <v>149</v>
      </c>
      <c r="AU211" s="332" t="s">
        <v>80</v>
      </c>
      <c r="AV211" s="330" t="s">
        <v>80</v>
      </c>
      <c r="AW211" s="330" t="s">
        <v>32</v>
      </c>
      <c r="AX211" s="330" t="s">
        <v>72</v>
      </c>
      <c r="AY211" s="332" t="s">
        <v>135</v>
      </c>
    </row>
    <row r="212" spans="1:65" s="330" customFormat="1" x14ac:dyDescent="0.2">
      <c r="B212" s="331"/>
      <c r="D212" s="299" t="s">
        <v>149</v>
      </c>
      <c r="E212" s="332" t="s">
        <v>1</v>
      </c>
      <c r="F212" s="333" t="s">
        <v>1156</v>
      </c>
      <c r="H212" s="334">
        <v>1.0349999999999999</v>
      </c>
      <c r="I212" s="142"/>
      <c r="L212" s="331"/>
      <c r="M212" s="335"/>
      <c r="N212" s="336"/>
      <c r="O212" s="336"/>
      <c r="P212" s="336"/>
      <c r="Q212" s="336"/>
      <c r="R212" s="336"/>
      <c r="S212" s="336"/>
      <c r="T212" s="337"/>
      <c r="AT212" s="332" t="s">
        <v>149</v>
      </c>
      <c r="AU212" s="332" t="s">
        <v>80</v>
      </c>
      <c r="AV212" s="330" t="s">
        <v>80</v>
      </c>
      <c r="AW212" s="330" t="s">
        <v>32</v>
      </c>
      <c r="AX212" s="330" t="s">
        <v>72</v>
      </c>
      <c r="AY212" s="332" t="s">
        <v>135</v>
      </c>
    </row>
    <row r="213" spans="1:65" s="330" customFormat="1" x14ac:dyDescent="0.2">
      <c r="B213" s="331"/>
      <c r="D213" s="299" t="s">
        <v>149</v>
      </c>
      <c r="E213" s="332" t="s">
        <v>1</v>
      </c>
      <c r="F213" s="333" t="s">
        <v>1157</v>
      </c>
      <c r="H213" s="334">
        <v>4.05</v>
      </c>
      <c r="I213" s="142"/>
      <c r="L213" s="331"/>
      <c r="M213" s="335"/>
      <c r="N213" s="336"/>
      <c r="O213" s="336"/>
      <c r="P213" s="336"/>
      <c r="Q213" s="336"/>
      <c r="R213" s="336"/>
      <c r="S213" s="336"/>
      <c r="T213" s="337"/>
      <c r="AT213" s="332" t="s">
        <v>149</v>
      </c>
      <c r="AU213" s="332" t="s">
        <v>80</v>
      </c>
      <c r="AV213" s="330" t="s">
        <v>80</v>
      </c>
      <c r="AW213" s="330" t="s">
        <v>32</v>
      </c>
      <c r="AX213" s="330" t="s">
        <v>72</v>
      </c>
      <c r="AY213" s="332" t="s">
        <v>135</v>
      </c>
    </row>
    <row r="214" spans="1:65" s="330" customFormat="1" x14ac:dyDescent="0.2">
      <c r="B214" s="331"/>
      <c r="D214" s="299" t="s">
        <v>149</v>
      </c>
      <c r="E214" s="332" t="s">
        <v>1</v>
      </c>
      <c r="F214" s="333" t="s">
        <v>1158</v>
      </c>
      <c r="H214" s="334">
        <v>4.1399999999999997</v>
      </c>
      <c r="I214" s="142"/>
      <c r="L214" s="331"/>
      <c r="M214" s="335"/>
      <c r="N214" s="336"/>
      <c r="O214" s="336"/>
      <c r="P214" s="336"/>
      <c r="Q214" s="336"/>
      <c r="R214" s="336"/>
      <c r="S214" s="336"/>
      <c r="T214" s="337"/>
      <c r="AT214" s="332" t="s">
        <v>149</v>
      </c>
      <c r="AU214" s="332" t="s">
        <v>80</v>
      </c>
      <c r="AV214" s="330" t="s">
        <v>80</v>
      </c>
      <c r="AW214" s="330" t="s">
        <v>32</v>
      </c>
      <c r="AX214" s="330" t="s">
        <v>72</v>
      </c>
      <c r="AY214" s="332" t="s">
        <v>135</v>
      </c>
    </row>
    <row r="215" spans="1:65" s="330" customFormat="1" x14ac:dyDescent="0.2">
      <c r="B215" s="331"/>
      <c r="D215" s="299" t="s">
        <v>149</v>
      </c>
      <c r="E215" s="332" t="s">
        <v>1</v>
      </c>
      <c r="F215" s="333" t="s">
        <v>1159</v>
      </c>
      <c r="H215" s="334">
        <v>5.4</v>
      </c>
      <c r="I215" s="142"/>
      <c r="L215" s="331"/>
      <c r="M215" s="335"/>
      <c r="N215" s="336"/>
      <c r="O215" s="336"/>
      <c r="P215" s="336"/>
      <c r="Q215" s="336"/>
      <c r="R215" s="336"/>
      <c r="S215" s="336"/>
      <c r="T215" s="337"/>
      <c r="AT215" s="332" t="s">
        <v>149</v>
      </c>
      <c r="AU215" s="332" t="s">
        <v>80</v>
      </c>
      <c r="AV215" s="330" t="s">
        <v>80</v>
      </c>
      <c r="AW215" s="330" t="s">
        <v>32</v>
      </c>
      <c r="AX215" s="330" t="s">
        <v>72</v>
      </c>
      <c r="AY215" s="332" t="s">
        <v>135</v>
      </c>
    </row>
    <row r="216" spans="1:65" s="330" customFormat="1" x14ac:dyDescent="0.2">
      <c r="B216" s="331"/>
      <c r="D216" s="299" t="s">
        <v>149</v>
      </c>
      <c r="E216" s="332" t="s">
        <v>1</v>
      </c>
      <c r="F216" s="333" t="s">
        <v>1160</v>
      </c>
      <c r="H216" s="334">
        <v>2.0699999999999998</v>
      </c>
      <c r="I216" s="142"/>
      <c r="L216" s="331"/>
      <c r="M216" s="335"/>
      <c r="N216" s="336"/>
      <c r="O216" s="336"/>
      <c r="P216" s="336"/>
      <c r="Q216" s="336"/>
      <c r="R216" s="336"/>
      <c r="S216" s="336"/>
      <c r="T216" s="337"/>
      <c r="AT216" s="332" t="s">
        <v>149</v>
      </c>
      <c r="AU216" s="332" t="s">
        <v>80</v>
      </c>
      <c r="AV216" s="330" t="s">
        <v>80</v>
      </c>
      <c r="AW216" s="330" t="s">
        <v>32</v>
      </c>
      <c r="AX216" s="330" t="s">
        <v>72</v>
      </c>
      <c r="AY216" s="332" t="s">
        <v>135</v>
      </c>
    </row>
    <row r="217" spans="1:65" s="338" customFormat="1" x14ac:dyDescent="0.2">
      <c r="B217" s="339"/>
      <c r="D217" s="299" t="s">
        <v>149</v>
      </c>
      <c r="E217" s="340" t="s">
        <v>1</v>
      </c>
      <c r="F217" s="341" t="s">
        <v>165</v>
      </c>
      <c r="H217" s="342">
        <v>23.445</v>
      </c>
      <c r="I217" s="150"/>
      <c r="L217" s="339"/>
      <c r="M217" s="343"/>
      <c r="N217" s="344"/>
      <c r="O217" s="344"/>
      <c r="P217" s="344"/>
      <c r="Q217" s="344"/>
      <c r="R217" s="344"/>
      <c r="S217" s="344"/>
      <c r="T217" s="345"/>
      <c r="AT217" s="340" t="s">
        <v>149</v>
      </c>
      <c r="AU217" s="340" t="s">
        <v>80</v>
      </c>
      <c r="AV217" s="338" t="s">
        <v>141</v>
      </c>
      <c r="AW217" s="338" t="s">
        <v>32</v>
      </c>
      <c r="AX217" s="338" t="s">
        <v>78</v>
      </c>
      <c r="AY217" s="340" t="s">
        <v>135</v>
      </c>
    </row>
    <row r="218" spans="1:65" s="205" customFormat="1" ht="24" customHeight="1" x14ac:dyDescent="0.2">
      <c r="A218" s="201"/>
      <c r="B218" s="202"/>
      <c r="C218" s="286" t="s">
        <v>257</v>
      </c>
      <c r="D218" s="286" t="s">
        <v>137</v>
      </c>
      <c r="E218" s="287" t="s">
        <v>273</v>
      </c>
      <c r="F218" s="288" t="s">
        <v>274</v>
      </c>
      <c r="G218" s="289" t="s">
        <v>275</v>
      </c>
      <c r="H218" s="290">
        <v>313.42500000000001</v>
      </c>
      <c r="I218" s="119"/>
      <c r="J218" s="291">
        <f>ROUND(I218*H218,2)</f>
        <v>0</v>
      </c>
      <c r="K218" s="288" t="s">
        <v>155</v>
      </c>
      <c r="L218" s="202"/>
      <c r="M218" s="292" t="s">
        <v>1</v>
      </c>
      <c r="N218" s="293" t="s">
        <v>40</v>
      </c>
      <c r="O218" s="294"/>
      <c r="P218" s="295">
        <f>O218*H218</f>
        <v>0</v>
      </c>
      <c r="Q218" s="295">
        <v>0</v>
      </c>
      <c r="R218" s="295">
        <f>Q218*H218</f>
        <v>0</v>
      </c>
      <c r="S218" s="295">
        <v>0</v>
      </c>
      <c r="T218" s="296">
        <f>S218*H218</f>
        <v>0</v>
      </c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R218" s="297" t="s">
        <v>141</v>
      </c>
      <c r="AT218" s="297" t="s">
        <v>137</v>
      </c>
      <c r="AU218" s="297" t="s">
        <v>80</v>
      </c>
      <c r="AY218" s="192" t="s">
        <v>135</v>
      </c>
      <c r="BE218" s="298">
        <f>IF(N218="základní",J218,0)</f>
        <v>0</v>
      </c>
      <c r="BF218" s="298">
        <f>IF(N218="snížená",J218,0)</f>
        <v>0</v>
      </c>
      <c r="BG218" s="298">
        <f>IF(N218="zákl. přenesená",J218,0)</f>
        <v>0</v>
      </c>
      <c r="BH218" s="298">
        <f>IF(N218="sníž. přenesená",J218,0)</f>
        <v>0</v>
      </c>
      <c r="BI218" s="298">
        <f>IF(N218="nulová",J218,0)</f>
        <v>0</v>
      </c>
      <c r="BJ218" s="192" t="s">
        <v>78</v>
      </c>
      <c r="BK218" s="298">
        <f>ROUND(I218*H218,2)</f>
        <v>0</v>
      </c>
      <c r="BL218" s="192" t="s">
        <v>141</v>
      </c>
      <c r="BM218" s="297" t="s">
        <v>1161</v>
      </c>
    </row>
    <row r="219" spans="1:65" s="205" customFormat="1" ht="19.5" x14ac:dyDescent="0.2">
      <c r="A219" s="201"/>
      <c r="B219" s="202"/>
      <c r="C219" s="201"/>
      <c r="D219" s="299" t="s">
        <v>143</v>
      </c>
      <c r="E219" s="201"/>
      <c r="F219" s="300" t="s">
        <v>277</v>
      </c>
      <c r="G219" s="201"/>
      <c r="H219" s="201"/>
      <c r="I219" s="49"/>
      <c r="J219" s="201"/>
      <c r="K219" s="201"/>
      <c r="L219" s="202"/>
      <c r="M219" s="301"/>
      <c r="N219" s="302"/>
      <c r="O219" s="294"/>
      <c r="P219" s="294"/>
      <c r="Q219" s="294"/>
      <c r="R219" s="294"/>
      <c r="S219" s="294"/>
      <c r="T219" s="303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T219" s="192" t="s">
        <v>143</v>
      </c>
      <c r="AU219" s="192" t="s">
        <v>80</v>
      </c>
    </row>
    <row r="220" spans="1:65" s="330" customFormat="1" x14ac:dyDescent="0.2">
      <c r="B220" s="331"/>
      <c r="D220" s="299" t="s">
        <v>149</v>
      </c>
      <c r="E220" s="332" t="s">
        <v>1</v>
      </c>
      <c r="F220" s="333" t="s">
        <v>1162</v>
      </c>
      <c r="H220" s="334">
        <v>313.42500000000001</v>
      </c>
      <c r="I220" s="142"/>
      <c r="L220" s="331"/>
      <c r="M220" s="335"/>
      <c r="N220" s="336"/>
      <c r="O220" s="336"/>
      <c r="P220" s="336"/>
      <c r="Q220" s="336"/>
      <c r="R220" s="336"/>
      <c r="S220" s="336"/>
      <c r="T220" s="337"/>
      <c r="AT220" s="332" t="s">
        <v>149</v>
      </c>
      <c r="AU220" s="332" t="s">
        <v>80</v>
      </c>
      <c r="AV220" s="330" t="s">
        <v>80</v>
      </c>
      <c r="AW220" s="330" t="s">
        <v>32</v>
      </c>
      <c r="AX220" s="330" t="s">
        <v>78</v>
      </c>
      <c r="AY220" s="332" t="s">
        <v>135</v>
      </c>
    </row>
    <row r="221" spans="1:65" s="205" customFormat="1" ht="16.5" customHeight="1" x14ac:dyDescent="0.2">
      <c r="A221" s="201"/>
      <c r="B221" s="202"/>
      <c r="C221" s="286" t="s">
        <v>272</v>
      </c>
      <c r="D221" s="286" t="s">
        <v>137</v>
      </c>
      <c r="E221" s="287" t="s">
        <v>279</v>
      </c>
      <c r="F221" s="288" t="s">
        <v>280</v>
      </c>
      <c r="G221" s="289" t="s">
        <v>275</v>
      </c>
      <c r="H221" s="290">
        <v>96</v>
      </c>
      <c r="I221" s="119"/>
      <c r="J221" s="291">
        <f>ROUND(I221*H221,2)</f>
        <v>0</v>
      </c>
      <c r="K221" s="288" t="s">
        <v>155</v>
      </c>
      <c r="L221" s="202"/>
      <c r="M221" s="292" t="s">
        <v>1</v>
      </c>
      <c r="N221" s="293" t="s">
        <v>40</v>
      </c>
      <c r="O221" s="294"/>
      <c r="P221" s="295">
        <f>O221*H221</f>
        <v>0</v>
      </c>
      <c r="Q221" s="295">
        <v>0</v>
      </c>
      <c r="R221" s="295">
        <f>Q221*H221</f>
        <v>0</v>
      </c>
      <c r="S221" s="295">
        <v>0</v>
      </c>
      <c r="T221" s="296">
        <f>S221*H221</f>
        <v>0</v>
      </c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R221" s="297" t="s">
        <v>141</v>
      </c>
      <c r="AT221" s="297" t="s">
        <v>137</v>
      </c>
      <c r="AU221" s="297" t="s">
        <v>80</v>
      </c>
      <c r="AY221" s="192" t="s">
        <v>135</v>
      </c>
      <c r="BE221" s="298">
        <f>IF(N221="základní",J221,0)</f>
        <v>0</v>
      </c>
      <c r="BF221" s="298">
        <f>IF(N221="snížená",J221,0)</f>
        <v>0</v>
      </c>
      <c r="BG221" s="298">
        <f>IF(N221="zákl. přenesená",J221,0)</f>
        <v>0</v>
      </c>
      <c r="BH221" s="298">
        <f>IF(N221="sníž. přenesená",J221,0)</f>
        <v>0</v>
      </c>
      <c r="BI221" s="298">
        <f>IF(N221="nulová",J221,0)</f>
        <v>0</v>
      </c>
      <c r="BJ221" s="192" t="s">
        <v>78</v>
      </c>
      <c r="BK221" s="298">
        <f>ROUND(I221*H221,2)</f>
        <v>0</v>
      </c>
      <c r="BL221" s="192" t="s">
        <v>141</v>
      </c>
      <c r="BM221" s="297" t="s">
        <v>1163</v>
      </c>
    </row>
    <row r="222" spans="1:65" s="205" customFormat="1" ht="29.25" x14ac:dyDescent="0.2">
      <c r="A222" s="201"/>
      <c r="B222" s="202"/>
      <c r="C222" s="201"/>
      <c r="D222" s="299" t="s">
        <v>143</v>
      </c>
      <c r="E222" s="201"/>
      <c r="F222" s="300" t="s">
        <v>282</v>
      </c>
      <c r="G222" s="201"/>
      <c r="H222" s="201"/>
      <c r="I222" s="49"/>
      <c r="J222" s="201"/>
      <c r="K222" s="201"/>
      <c r="L222" s="202"/>
      <c r="M222" s="301"/>
      <c r="N222" s="302"/>
      <c r="O222" s="294"/>
      <c r="P222" s="294"/>
      <c r="Q222" s="294"/>
      <c r="R222" s="294"/>
      <c r="S222" s="294"/>
      <c r="T222" s="303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T222" s="192" t="s">
        <v>143</v>
      </c>
      <c r="AU222" s="192" t="s">
        <v>80</v>
      </c>
    </row>
    <row r="223" spans="1:65" s="205" customFormat="1" ht="19.5" x14ac:dyDescent="0.2">
      <c r="A223" s="201"/>
      <c r="B223" s="202"/>
      <c r="C223" s="201"/>
      <c r="D223" s="299" t="s">
        <v>171</v>
      </c>
      <c r="E223" s="201"/>
      <c r="F223" s="322" t="s">
        <v>1112</v>
      </c>
      <c r="G223" s="201"/>
      <c r="H223" s="201"/>
      <c r="I223" s="49"/>
      <c r="J223" s="201"/>
      <c r="K223" s="201"/>
      <c r="L223" s="202"/>
      <c r="M223" s="301"/>
      <c r="N223" s="302"/>
      <c r="O223" s="294"/>
      <c r="P223" s="294"/>
      <c r="Q223" s="294"/>
      <c r="R223" s="294"/>
      <c r="S223" s="294"/>
      <c r="T223" s="303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T223" s="192" t="s">
        <v>171</v>
      </c>
      <c r="AU223" s="192" t="s">
        <v>80</v>
      </c>
    </row>
    <row r="224" spans="1:65" s="323" customFormat="1" x14ac:dyDescent="0.2">
      <c r="B224" s="324"/>
      <c r="D224" s="299" t="s">
        <v>149</v>
      </c>
      <c r="E224" s="325" t="s">
        <v>1</v>
      </c>
      <c r="F224" s="326" t="s">
        <v>283</v>
      </c>
      <c r="H224" s="325" t="s">
        <v>1</v>
      </c>
      <c r="I224" s="134"/>
      <c r="L224" s="324"/>
      <c r="M224" s="327"/>
      <c r="N224" s="328"/>
      <c r="O224" s="328"/>
      <c r="P224" s="328"/>
      <c r="Q224" s="328"/>
      <c r="R224" s="328"/>
      <c r="S224" s="328"/>
      <c r="T224" s="329"/>
      <c r="AT224" s="325" t="s">
        <v>149</v>
      </c>
      <c r="AU224" s="325" t="s">
        <v>80</v>
      </c>
      <c r="AV224" s="323" t="s">
        <v>78</v>
      </c>
      <c r="AW224" s="323" t="s">
        <v>32</v>
      </c>
      <c r="AX224" s="323" t="s">
        <v>72</v>
      </c>
      <c r="AY224" s="325" t="s">
        <v>135</v>
      </c>
    </row>
    <row r="225" spans="1:65" s="330" customFormat="1" x14ac:dyDescent="0.2">
      <c r="B225" s="331"/>
      <c r="D225" s="299" t="s">
        <v>149</v>
      </c>
      <c r="E225" s="332" t="s">
        <v>1</v>
      </c>
      <c r="F225" s="333" t="s">
        <v>284</v>
      </c>
      <c r="H225" s="334">
        <v>90</v>
      </c>
      <c r="I225" s="142"/>
      <c r="L225" s="331"/>
      <c r="M225" s="335"/>
      <c r="N225" s="336"/>
      <c r="O225" s="336"/>
      <c r="P225" s="336"/>
      <c r="Q225" s="336"/>
      <c r="R225" s="336"/>
      <c r="S225" s="336"/>
      <c r="T225" s="337"/>
      <c r="AT225" s="332" t="s">
        <v>149</v>
      </c>
      <c r="AU225" s="332" t="s">
        <v>80</v>
      </c>
      <c r="AV225" s="330" t="s">
        <v>80</v>
      </c>
      <c r="AW225" s="330" t="s">
        <v>32</v>
      </c>
      <c r="AX225" s="330" t="s">
        <v>72</v>
      </c>
      <c r="AY225" s="332" t="s">
        <v>135</v>
      </c>
    </row>
    <row r="226" spans="1:65" s="330" customFormat="1" x14ac:dyDescent="0.2">
      <c r="B226" s="331"/>
      <c r="D226" s="299" t="s">
        <v>149</v>
      </c>
      <c r="E226" s="332" t="s">
        <v>1</v>
      </c>
      <c r="F226" s="333" t="s">
        <v>285</v>
      </c>
      <c r="H226" s="334">
        <v>6</v>
      </c>
      <c r="I226" s="142"/>
      <c r="L226" s="331"/>
      <c r="M226" s="335"/>
      <c r="N226" s="336"/>
      <c r="O226" s="336"/>
      <c r="P226" s="336"/>
      <c r="Q226" s="336"/>
      <c r="R226" s="336"/>
      <c r="S226" s="336"/>
      <c r="T226" s="337"/>
      <c r="AT226" s="332" t="s">
        <v>149</v>
      </c>
      <c r="AU226" s="332" t="s">
        <v>80</v>
      </c>
      <c r="AV226" s="330" t="s">
        <v>80</v>
      </c>
      <c r="AW226" s="330" t="s">
        <v>32</v>
      </c>
      <c r="AX226" s="330" t="s">
        <v>72</v>
      </c>
      <c r="AY226" s="332" t="s">
        <v>135</v>
      </c>
    </row>
    <row r="227" spans="1:65" s="338" customFormat="1" x14ac:dyDescent="0.2">
      <c r="B227" s="339"/>
      <c r="D227" s="299" t="s">
        <v>149</v>
      </c>
      <c r="E227" s="340" t="s">
        <v>1</v>
      </c>
      <c r="F227" s="341" t="s">
        <v>165</v>
      </c>
      <c r="H227" s="342">
        <v>96</v>
      </c>
      <c r="I227" s="150"/>
      <c r="L227" s="339"/>
      <c r="M227" s="343"/>
      <c r="N227" s="344"/>
      <c r="O227" s="344"/>
      <c r="P227" s="344"/>
      <c r="Q227" s="344"/>
      <c r="R227" s="344"/>
      <c r="S227" s="344"/>
      <c r="T227" s="345"/>
      <c r="AT227" s="340" t="s">
        <v>149</v>
      </c>
      <c r="AU227" s="340" t="s">
        <v>80</v>
      </c>
      <c r="AV227" s="338" t="s">
        <v>141</v>
      </c>
      <c r="AW227" s="338" t="s">
        <v>32</v>
      </c>
      <c r="AX227" s="338" t="s">
        <v>78</v>
      </c>
      <c r="AY227" s="340" t="s">
        <v>135</v>
      </c>
    </row>
    <row r="228" spans="1:65" s="205" customFormat="1" ht="24" customHeight="1" x14ac:dyDescent="0.2">
      <c r="A228" s="201"/>
      <c r="B228" s="202"/>
      <c r="C228" s="286" t="s">
        <v>8</v>
      </c>
      <c r="D228" s="286" t="s">
        <v>137</v>
      </c>
      <c r="E228" s="287" t="s">
        <v>316</v>
      </c>
      <c r="F228" s="288" t="s">
        <v>317</v>
      </c>
      <c r="G228" s="289" t="s">
        <v>275</v>
      </c>
      <c r="H228" s="290">
        <v>3694.8020000000001</v>
      </c>
      <c r="I228" s="119"/>
      <c r="J228" s="291">
        <f>ROUND(I228*H228,2)</f>
        <v>0</v>
      </c>
      <c r="K228" s="288" t="s">
        <v>155</v>
      </c>
      <c r="L228" s="202"/>
      <c r="M228" s="292" t="s">
        <v>1</v>
      </c>
      <c r="N228" s="293" t="s">
        <v>40</v>
      </c>
      <c r="O228" s="294"/>
      <c r="P228" s="295">
        <f>O228*H228</f>
        <v>0</v>
      </c>
      <c r="Q228" s="295">
        <v>0</v>
      </c>
      <c r="R228" s="295">
        <f>Q228*H228</f>
        <v>0</v>
      </c>
      <c r="S228" s="295">
        <v>0</v>
      </c>
      <c r="T228" s="296">
        <f>S228*H228</f>
        <v>0</v>
      </c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R228" s="297" t="s">
        <v>141</v>
      </c>
      <c r="AT228" s="297" t="s">
        <v>137</v>
      </c>
      <c r="AU228" s="297" t="s">
        <v>80</v>
      </c>
      <c r="AY228" s="192" t="s">
        <v>135</v>
      </c>
      <c r="BE228" s="298">
        <f>IF(N228="základní",J228,0)</f>
        <v>0</v>
      </c>
      <c r="BF228" s="298">
        <f>IF(N228="snížená",J228,0)</f>
        <v>0</v>
      </c>
      <c r="BG228" s="298">
        <f>IF(N228="zákl. přenesená",J228,0)</f>
        <v>0</v>
      </c>
      <c r="BH228" s="298">
        <f>IF(N228="sníž. přenesená",J228,0)</f>
        <v>0</v>
      </c>
      <c r="BI228" s="298">
        <f>IF(N228="nulová",J228,0)</f>
        <v>0</v>
      </c>
      <c r="BJ228" s="192" t="s">
        <v>78</v>
      </c>
      <c r="BK228" s="298">
        <f>ROUND(I228*H228,2)</f>
        <v>0</v>
      </c>
      <c r="BL228" s="192" t="s">
        <v>141</v>
      </c>
      <c r="BM228" s="297" t="s">
        <v>1164</v>
      </c>
    </row>
    <row r="229" spans="1:65" s="205" customFormat="1" ht="29.25" x14ac:dyDescent="0.2">
      <c r="A229" s="201"/>
      <c r="B229" s="202"/>
      <c r="C229" s="201"/>
      <c r="D229" s="299" t="s">
        <v>143</v>
      </c>
      <c r="E229" s="201"/>
      <c r="F229" s="300" t="s">
        <v>319</v>
      </c>
      <c r="G229" s="201"/>
      <c r="H229" s="201"/>
      <c r="I229" s="49"/>
      <c r="J229" s="201"/>
      <c r="K229" s="201"/>
      <c r="L229" s="202"/>
      <c r="M229" s="301"/>
      <c r="N229" s="302"/>
      <c r="O229" s="294"/>
      <c r="P229" s="294"/>
      <c r="Q229" s="294"/>
      <c r="R229" s="294"/>
      <c r="S229" s="294"/>
      <c r="T229" s="303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T229" s="192" t="s">
        <v>143</v>
      </c>
      <c r="AU229" s="192" t="s">
        <v>80</v>
      </c>
    </row>
    <row r="230" spans="1:65" s="205" customFormat="1" ht="29.25" x14ac:dyDescent="0.2">
      <c r="A230" s="201"/>
      <c r="B230" s="202"/>
      <c r="C230" s="201"/>
      <c r="D230" s="299" t="s">
        <v>171</v>
      </c>
      <c r="E230" s="201"/>
      <c r="F230" s="322" t="s">
        <v>1165</v>
      </c>
      <c r="G230" s="201"/>
      <c r="H230" s="201"/>
      <c r="I230" s="49"/>
      <c r="J230" s="201"/>
      <c r="K230" s="201"/>
      <c r="L230" s="202"/>
      <c r="M230" s="301"/>
      <c r="N230" s="302"/>
      <c r="O230" s="294"/>
      <c r="P230" s="294"/>
      <c r="Q230" s="294"/>
      <c r="R230" s="294"/>
      <c r="S230" s="294"/>
      <c r="T230" s="303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T230" s="192" t="s">
        <v>171</v>
      </c>
      <c r="AU230" s="192" t="s">
        <v>80</v>
      </c>
    </row>
    <row r="231" spans="1:65" s="323" customFormat="1" x14ac:dyDescent="0.2">
      <c r="B231" s="324"/>
      <c r="D231" s="299" t="s">
        <v>149</v>
      </c>
      <c r="E231" s="325" t="s">
        <v>1</v>
      </c>
      <c r="F231" s="326" t="s">
        <v>173</v>
      </c>
      <c r="H231" s="325" t="s">
        <v>1</v>
      </c>
      <c r="I231" s="134"/>
      <c r="L231" s="324"/>
      <c r="M231" s="327"/>
      <c r="N231" s="328"/>
      <c r="O231" s="328"/>
      <c r="P231" s="328"/>
      <c r="Q231" s="328"/>
      <c r="R231" s="328"/>
      <c r="S231" s="328"/>
      <c r="T231" s="329"/>
      <c r="AT231" s="325" t="s">
        <v>149</v>
      </c>
      <c r="AU231" s="325" t="s">
        <v>80</v>
      </c>
      <c r="AV231" s="323" t="s">
        <v>78</v>
      </c>
      <c r="AW231" s="323" t="s">
        <v>32</v>
      </c>
      <c r="AX231" s="323" t="s">
        <v>72</v>
      </c>
      <c r="AY231" s="325" t="s">
        <v>135</v>
      </c>
    </row>
    <row r="232" spans="1:65" s="330" customFormat="1" x14ac:dyDescent="0.2">
      <c r="B232" s="331"/>
      <c r="D232" s="299" t="s">
        <v>149</v>
      </c>
      <c r="E232" s="332" t="s">
        <v>1</v>
      </c>
      <c r="F232" s="333" t="s">
        <v>1166</v>
      </c>
      <c r="H232" s="334">
        <v>47.405999999999999</v>
      </c>
      <c r="I232" s="142"/>
      <c r="L232" s="331"/>
      <c r="M232" s="335"/>
      <c r="N232" s="336"/>
      <c r="O232" s="336"/>
      <c r="P232" s="336"/>
      <c r="Q232" s="336"/>
      <c r="R232" s="336"/>
      <c r="S232" s="336"/>
      <c r="T232" s="337"/>
      <c r="AT232" s="332" t="s">
        <v>149</v>
      </c>
      <c r="AU232" s="332" t="s">
        <v>80</v>
      </c>
      <c r="AV232" s="330" t="s">
        <v>80</v>
      </c>
      <c r="AW232" s="330" t="s">
        <v>32</v>
      </c>
      <c r="AX232" s="330" t="s">
        <v>72</v>
      </c>
      <c r="AY232" s="332" t="s">
        <v>135</v>
      </c>
    </row>
    <row r="233" spans="1:65" s="330" customFormat="1" x14ac:dyDescent="0.2">
      <c r="B233" s="331"/>
      <c r="D233" s="299" t="s">
        <v>149</v>
      </c>
      <c r="E233" s="332" t="s">
        <v>1</v>
      </c>
      <c r="F233" s="333" t="s">
        <v>1167</v>
      </c>
      <c r="H233" s="334">
        <v>53.582000000000001</v>
      </c>
      <c r="I233" s="142"/>
      <c r="L233" s="331"/>
      <c r="M233" s="335"/>
      <c r="N233" s="336"/>
      <c r="O233" s="336"/>
      <c r="P233" s="336"/>
      <c r="Q233" s="336"/>
      <c r="R233" s="336"/>
      <c r="S233" s="336"/>
      <c r="T233" s="337"/>
      <c r="AT233" s="332" t="s">
        <v>149</v>
      </c>
      <c r="AU233" s="332" t="s">
        <v>80</v>
      </c>
      <c r="AV233" s="330" t="s">
        <v>80</v>
      </c>
      <c r="AW233" s="330" t="s">
        <v>32</v>
      </c>
      <c r="AX233" s="330" t="s">
        <v>72</v>
      </c>
      <c r="AY233" s="332" t="s">
        <v>135</v>
      </c>
    </row>
    <row r="234" spans="1:65" s="330" customFormat="1" x14ac:dyDescent="0.2">
      <c r="B234" s="331"/>
      <c r="D234" s="299" t="s">
        <v>149</v>
      </c>
      <c r="E234" s="332" t="s">
        <v>1</v>
      </c>
      <c r="F234" s="333" t="s">
        <v>1168</v>
      </c>
      <c r="H234" s="334">
        <v>605.12599999999998</v>
      </c>
      <c r="I234" s="142"/>
      <c r="L234" s="331"/>
      <c r="M234" s="335"/>
      <c r="N234" s="336"/>
      <c r="O234" s="336"/>
      <c r="P234" s="336"/>
      <c r="Q234" s="336"/>
      <c r="R234" s="336"/>
      <c r="S234" s="336"/>
      <c r="T234" s="337"/>
      <c r="AT234" s="332" t="s">
        <v>149</v>
      </c>
      <c r="AU234" s="332" t="s">
        <v>80</v>
      </c>
      <c r="AV234" s="330" t="s">
        <v>80</v>
      </c>
      <c r="AW234" s="330" t="s">
        <v>32</v>
      </c>
      <c r="AX234" s="330" t="s">
        <v>72</v>
      </c>
      <c r="AY234" s="332" t="s">
        <v>135</v>
      </c>
    </row>
    <row r="235" spans="1:65" s="330" customFormat="1" x14ac:dyDescent="0.2">
      <c r="B235" s="331"/>
      <c r="D235" s="299" t="s">
        <v>149</v>
      </c>
      <c r="E235" s="332" t="s">
        <v>1</v>
      </c>
      <c r="F235" s="333" t="s">
        <v>1169</v>
      </c>
      <c r="H235" s="334">
        <v>463.959</v>
      </c>
      <c r="I235" s="142"/>
      <c r="L235" s="331"/>
      <c r="M235" s="335"/>
      <c r="N235" s="336"/>
      <c r="O235" s="336"/>
      <c r="P235" s="336"/>
      <c r="Q235" s="336"/>
      <c r="R235" s="336"/>
      <c r="S235" s="336"/>
      <c r="T235" s="337"/>
      <c r="AT235" s="332" t="s">
        <v>149</v>
      </c>
      <c r="AU235" s="332" t="s">
        <v>80</v>
      </c>
      <c r="AV235" s="330" t="s">
        <v>80</v>
      </c>
      <c r="AW235" s="330" t="s">
        <v>32</v>
      </c>
      <c r="AX235" s="330" t="s">
        <v>72</v>
      </c>
      <c r="AY235" s="332" t="s">
        <v>135</v>
      </c>
    </row>
    <row r="236" spans="1:65" s="330" customFormat="1" x14ac:dyDescent="0.2">
      <c r="B236" s="331"/>
      <c r="D236" s="299" t="s">
        <v>149</v>
      </c>
      <c r="E236" s="332" t="s">
        <v>1</v>
      </c>
      <c r="F236" s="333" t="s">
        <v>1170</v>
      </c>
      <c r="H236" s="334">
        <v>435.63200000000001</v>
      </c>
      <c r="I236" s="142"/>
      <c r="L236" s="331"/>
      <c r="M236" s="335"/>
      <c r="N236" s="336"/>
      <c r="O236" s="336"/>
      <c r="P236" s="336"/>
      <c r="Q236" s="336"/>
      <c r="R236" s="336"/>
      <c r="S236" s="336"/>
      <c r="T236" s="337"/>
      <c r="AT236" s="332" t="s">
        <v>149</v>
      </c>
      <c r="AU236" s="332" t="s">
        <v>80</v>
      </c>
      <c r="AV236" s="330" t="s">
        <v>80</v>
      </c>
      <c r="AW236" s="330" t="s">
        <v>32</v>
      </c>
      <c r="AX236" s="330" t="s">
        <v>72</v>
      </c>
      <c r="AY236" s="332" t="s">
        <v>135</v>
      </c>
    </row>
    <row r="237" spans="1:65" s="330" customFormat="1" x14ac:dyDescent="0.2">
      <c r="B237" s="331"/>
      <c r="D237" s="299" t="s">
        <v>149</v>
      </c>
      <c r="E237" s="332" t="s">
        <v>1</v>
      </c>
      <c r="F237" s="333" t="s">
        <v>1171</v>
      </c>
      <c r="H237" s="334">
        <v>405.31099999999998</v>
      </c>
      <c r="I237" s="142"/>
      <c r="L237" s="331"/>
      <c r="M237" s="335"/>
      <c r="N237" s="336"/>
      <c r="O237" s="336"/>
      <c r="P237" s="336"/>
      <c r="Q237" s="336"/>
      <c r="R237" s="336"/>
      <c r="S237" s="336"/>
      <c r="T237" s="337"/>
      <c r="AT237" s="332" t="s">
        <v>149</v>
      </c>
      <c r="AU237" s="332" t="s">
        <v>80</v>
      </c>
      <c r="AV237" s="330" t="s">
        <v>80</v>
      </c>
      <c r="AW237" s="330" t="s">
        <v>32</v>
      </c>
      <c r="AX237" s="330" t="s">
        <v>72</v>
      </c>
      <c r="AY237" s="332" t="s">
        <v>135</v>
      </c>
    </row>
    <row r="238" spans="1:65" s="330" customFormat="1" x14ac:dyDescent="0.2">
      <c r="B238" s="331"/>
      <c r="D238" s="299" t="s">
        <v>149</v>
      </c>
      <c r="E238" s="332" t="s">
        <v>1</v>
      </c>
      <c r="F238" s="333" t="s">
        <v>1172</v>
      </c>
      <c r="H238" s="334">
        <v>107.52800000000001</v>
      </c>
      <c r="I238" s="142"/>
      <c r="L238" s="331"/>
      <c r="M238" s="335"/>
      <c r="N238" s="336"/>
      <c r="O238" s="336"/>
      <c r="P238" s="336"/>
      <c r="Q238" s="336"/>
      <c r="R238" s="336"/>
      <c r="S238" s="336"/>
      <c r="T238" s="337"/>
      <c r="AT238" s="332" t="s">
        <v>149</v>
      </c>
      <c r="AU238" s="332" t="s">
        <v>80</v>
      </c>
      <c r="AV238" s="330" t="s">
        <v>80</v>
      </c>
      <c r="AW238" s="330" t="s">
        <v>32</v>
      </c>
      <c r="AX238" s="330" t="s">
        <v>72</v>
      </c>
      <c r="AY238" s="332" t="s">
        <v>135</v>
      </c>
    </row>
    <row r="239" spans="1:65" s="330" customFormat="1" x14ac:dyDescent="0.2">
      <c r="B239" s="331"/>
      <c r="D239" s="299" t="s">
        <v>149</v>
      </c>
      <c r="E239" s="332" t="s">
        <v>1</v>
      </c>
      <c r="F239" s="333" t="s">
        <v>1173</v>
      </c>
      <c r="H239" s="334">
        <v>9.5009999999999994</v>
      </c>
      <c r="I239" s="142"/>
      <c r="L239" s="331"/>
      <c r="M239" s="335"/>
      <c r="N239" s="336"/>
      <c r="O239" s="336"/>
      <c r="P239" s="336"/>
      <c r="Q239" s="336"/>
      <c r="R239" s="336"/>
      <c r="S239" s="336"/>
      <c r="T239" s="337"/>
      <c r="AT239" s="332" t="s">
        <v>149</v>
      </c>
      <c r="AU239" s="332" t="s">
        <v>80</v>
      </c>
      <c r="AV239" s="330" t="s">
        <v>80</v>
      </c>
      <c r="AW239" s="330" t="s">
        <v>32</v>
      </c>
      <c r="AX239" s="330" t="s">
        <v>72</v>
      </c>
      <c r="AY239" s="332" t="s">
        <v>135</v>
      </c>
    </row>
    <row r="240" spans="1:65" s="330" customFormat="1" x14ac:dyDescent="0.2">
      <c r="B240" s="331"/>
      <c r="D240" s="299" t="s">
        <v>149</v>
      </c>
      <c r="E240" s="332" t="s">
        <v>1</v>
      </c>
      <c r="F240" s="333" t="s">
        <v>1174</v>
      </c>
      <c r="H240" s="334">
        <v>206.11799999999999</v>
      </c>
      <c r="I240" s="142"/>
      <c r="L240" s="331"/>
      <c r="M240" s="335"/>
      <c r="N240" s="336"/>
      <c r="O240" s="336"/>
      <c r="P240" s="336"/>
      <c r="Q240" s="336"/>
      <c r="R240" s="336"/>
      <c r="S240" s="336"/>
      <c r="T240" s="337"/>
      <c r="AT240" s="332" t="s">
        <v>149</v>
      </c>
      <c r="AU240" s="332" t="s">
        <v>80</v>
      </c>
      <c r="AV240" s="330" t="s">
        <v>80</v>
      </c>
      <c r="AW240" s="330" t="s">
        <v>32</v>
      </c>
      <c r="AX240" s="330" t="s">
        <v>72</v>
      </c>
      <c r="AY240" s="332" t="s">
        <v>135</v>
      </c>
    </row>
    <row r="241" spans="2:51" s="330" customFormat="1" x14ac:dyDescent="0.2">
      <c r="B241" s="331"/>
      <c r="D241" s="299" t="s">
        <v>149</v>
      </c>
      <c r="E241" s="332" t="s">
        <v>1</v>
      </c>
      <c r="F241" s="333" t="s">
        <v>1175</v>
      </c>
      <c r="H241" s="334">
        <v>125.194</v>
      </c>
      <c r="I241" s="142"/>
      <c r="L241" s="331"/>
      <c r="M241" s="335"/>
      <c r="N241" s="336"/>
      <c r="O241" s="336"/>
      <c r="P241" s="336"/>
      <c r="Q241" s="336"/>
      <c r="R241" s="336"/>
      <c r="S241" s="336"/>
      <c r="T241" s="337"/>
      <c r="AT241" s="332" t="s">
        <v>149</v>
      </c>
      <c r="AU241" s="332" t="s">
        <v>80</v>
      </c>
      <c r="AV241" s="330" t="s">
        <v>80</v>
      </c>
      <c r="AW241" s="330" t="s">
        <v>32</v>
      </c>
      <c r="AX241" s="330" t="s">
        <v>72</v>
      </c>
      <c r="AY241" s="332" t="s">
        <v>135</v>
      </c>
    </row>
    <row r="242" spans="2:51" s="330" customFormat="1" x14ac:dyDescent="0.2">
      <c r="B242" s="331"/>
      <c r="D242" s="299" t="s">
        <v>149</v>
      </c>
      <c r="E242" s="332" t="s">
        <v>1</v>
      </c>
      <c r="F242" s="333" t="s">
        <v>1176</v>
      </c>
      <c r="H242" s="334">
        <v>138.40199999999999</v>
      </c>
      <c r="I242" s="142"/>
      <c r="L242" s="331"/>
      <c r="M242" s="335"/>
      <c r="N242" s="336"/>
      <c r="O242" s="336"/>
      <c r="P242" s="336"/>
      <c r="Q242" s="336"/>
      <c r="R242" s="336"/>
      <c r="S242" s="336"/>
      <c r="T242" s="337"/>
      <c r="AT242" s="332" t="s">
        <v>149</v>
      </c>
      <c r="AU242" s="332" t="s">
        <v>80</v>
      </c>
      <c r="AV242" s="330" t="s">
        <v>80</v>
      </c>
      <c r="AW242" s="330" t="s">
        <v>32</v>
      </c>
      <c r="AX242" s="330" t="s">
        <v>72</v>
      </c>
      <c r="AY242" s="332" t="s">
        <v>135</v>
      </c>
    </row>
    <row r="243" spans="2:51" s="330" customFormat="1" x14ac:dyDescent="0.2">
      <c r="B243" s="331"/>
      <c r="D243" s="299" t="s">
        <v>149</v>
      </c>
      <c r="E243" s="332" t="s">
        <v>1</v>
      </c>
      <c r="F243" s="333" t="s">
        <v>1177</v>
      </c>
      <c r="H243" s="334">
        <v>110.931</v>
      </c>
      <c r="I243" s="142"/>
      <c r="L243" s="331"/>
      <c r="M243" s="335"/>
      <c r="N243" s="336"/>
      <c r="O243" s="336"/>
      <c r="P243" s="336"/>
      <c r="Q243" s="336"/>
      <c r="R243" s="336"/>
      <c r="S243" s="336"/>
      <c r="T243" s="337"/>
      <c r="AT243" s="332" t="s">
        <v>149</v>
      </c>
      <c r="AU243" s="332" t="s">
        <v>80</v>
      </c>
      <c r="AV243" s="330" t="s">
        <v>80</v>
      </c>
      <c r="AW243" s="330" t="s">
        <v>32</v>
      </c>
      <c r="AX243" s="330" t="s">
        <v>72</v>
      </c>
      <c r="AY243" s="332" t="s">
        <v>135</v>
      </c>
    </row>
    <row r="244" spans="2:51" s="323" customFormat="1" x14ac:dyDescent="0.2">
      <c r="B244" s="324"/>
      <c r="D244" s="299" t="s">
        <v>149</v>
      </c>
      <c r="E244" s="325" t="s">
        <v>1</v>
      </c>
      <c r="F244" s="326" t="s">
        <v>188</v>
      </c>
      <c r="H244" s="325" t="s">
        <v>1</v>
      </c>
      <c r="I244" s="134"/>
      <c r="L244" s="324"/>
      <c r="M244" s="327"/>
      <c r="N244" s="328"/>
      <c r="O244" s="328"/>
      <c r="P244" s="328"/>
      <c r="Q244" s="328"/>
      <c r="R244" s="328"/>
      <c r="S244" s="328"/>
      <c r="T244" s="329"/>
      <c r="AT244" s="325" t="s">
        <v>149</v>
      </c>
      <c r="AU244" s="325" t="s">
        <v>80</v>
      </c>
      <c r="AV244" s="323" t="s">
        <v>78</v>
      </c>
      <c r="AW244" s="323" t="s">
        <v>32</v>
      </c>
      <c r="AX244" s="323" t="s">
        <v>72</v>
      </c>
      <c r="AY244" s="325" t="s">
        <v>135</v>
      </c>
    </row>
    <row r="245" spans="2:51" s="330" customFormat="1" x14ac:dyDescent="0.2">
      <c r="B245" s="331"/>
      <c r="D245" s="299" t="s">
        <v>149</v>
      </c>
      <c r="E245" s="332" t="s">
        <v>1</v>
      </c>
      <c r="F245" s="333" t="s">
        <v>334</v>
      </c>
      <c r="H245" s="334">
        <v>870</v>
      </c>
      <c r="I245" s="142"/>
      <c r="L245" s="331"/>
      <c r="M245" s="335"/>
      <c r="N245" s="336"/>
      <c r="O245" s="336"/>
      <c r="P245" s="336"/>
      <c r="Q245" s="336"/>
      <c r="R245" s="336"/>
      <c r="S245" s="336"/>
      <c r="T245" s="337"/>
      <c r="AT245" s="332" t="s">
        <v>149</v>
      </c>
      <c r="AU245" s="332" t="s">
        <v>80</v>
      </c>
      <c r="AV245" s="330" t="s">
        <v>80</v>
      </c>
      <c r="AW245" s="330" t="s">
        <v>32</v>
      </c>
      <c r="AX245" s="330" t="s">
        <v>72</v>
      </c>
      <c r="AY245" s="332" t="s">
        <v>135</v>
      </c>
    </row>
    <row r="246" spans="2:51" s="330" customFormat="1" x14ac:dyDescent="0.2">
      <c r="B246" s="331"/>
      <c r="D246" s="299" t="s">
        <v>149</v>
      </c>
      <c r="E246" s="332" t="s">
        <v>1</v>
      </c>
      <c r="F246" s="333" t="s">
        <v>335</v>
      </c>
      <c r="H246" s="334">
        <v>58</v>
      </c>
      <c r="I246" s="142"/>
      <c r="L246" s="331"/>
      <c r="M246" s="335"/>
      <c r="N246" s="336"/>
      <c r="O246" s="336"/>
      <c r="P246" s="336"/>
      <c r="Q246" s="336"/>
      <c r="R246" s="336"/>
      <c r="S246" s="336"/>
      <c r="T246" s="337"/>
      <c r="AT246" s="332" t="s">
        <v>149</v>
      </c>
      <c r="AU246" s="332" t="s">
        <v>80</v>
      </c>
      <c r="AV246" s="330" t="s">
        <v>80</v>
      </c>
      <c r="AW246" s="330" t="s">
        <v>32</v>
      </c>
      <c r="AX246" s="330" t="s">
        <v>72</v>
      </c>
      <c r="AY246" s="332" t="s">
        <v>135</v>
      </c>
    </row>
    <row r="247" spans="2:51" s="330" customFormat="1" x14ac:dyDescent="0.2">
      <c r="B247" s="331"/>
      <c r="D247" s="299" t="s">
        <v>149</v>
      </c>
      <c r="E247" s="332" t="s">
        <v>1</v>
      </c>
      <c r="F247" s="333" t="s">
        <v>336</v>
      </c>
      <c r="H247" s="334">
        <v>495</v>
      </c>
      <c r="I247" s="142"/>
      <c r="L247" s="331"/>
      <c r="M247" s="335"/>
      <c r="N247" s="336"/>
      <c r="O247" s="336"/>
      <c r="P247" s="336"/>
      <c r="Q247" s="336"/>
      <c r="R247" s="336"/>
      <c r="S247" s="336"/>
      <c r="T247" s="337"/>
      <c r="AT247" s="332" t="s">
        <v>149</v>
      </c>
      <c r="AU247" s="332" t="s">
        <v>80</v>
      </c>
      <c r="AV247" s="330" t="s">
        <v>80</v>
      </c>
      <c r="AW247" s="330" t="s">
        <v>32</v>
      </c>
      <c r="AX247" s="330" t="s">
        <v>72</v>
      </c>
      <c r="AY247" s="332" t="s">
        <v>135</v>
      </c>
    </row>
    <row r="248" spans="2:51" s="330" customFormat="1" x14ac:dyDescent="0.2">
      <c r="B248" s="331"/>
      <c r="D248" s="299" t="s">
        <v>149</v>
      </c>
      <c r="E248" s="332" t="s">
        <v>1</v>
      </c>
      <c r="F248" s="333" t="s">
        <v>337</v>
      </c>
      <c r="H248" s="334">
        <v>33</v>
      </c>
      <c r="I248" s="142"/>
      <c r="L248" s="331"/>
      <c r="M248" s="335"/>
      <c r="N248" s="336"/>
      <c r="O248" s="336"/>
      <c r="P248" s="336"/>
      <c r="Q248" s="336"/>
      <c r="R248" s="336"/>
      <c r="S248" s="336"/>
      <c r="T248" s="337"/>
      <c r="AT248" s="332" t="s">
        <v>149</v>
      </c>
      <c r="AU248" s="332" t="s">
        <v>80</v>
      </c>
      <c r="AV248" s="330" t="s">
        <v>80</v>
      </c>
      <c r="AW248" s="330" t="s">
        <v>32</v>
      </c>
      <c r="AX248" s="330" t="s">
        <v>72</v>
      </c>
      <c r="AY248" s="332" t="s">
        <v>135</v>
      </c>
    </row>
    <row r="249" spans="2:51" s="323" customFormat="1" x14ac:dyDescent="0.2">
      <c r="B249" s="324"/>
      <c r="D249" s="299" t="s">
        <v>149</v>
      </c>
      <c r="E249" s="325" t="s">
        <v>1</v>
      </c>
      <c r="F249" s="326" t="s">
        <v>191</v>
      </c>
      <c r="H249" s="325" t="s">
        <v>1</v>
      </c>
      <c r="I249" s="134"/>
      <c r="L249" s="324"/>
      <c r="M249" s="327"/>
      <c r="N249" s="328"/>
      <c r="O249" s="328"/>
      <c r="P249" s="328"/>
      <c r="Q249" s="328"/>
      <c r="R249" s="328"/>
      <c r="S249" s="328"/>
      <c r="T249" s="329"/>
      <c r="AT249" s="325" t="s">
        <v>149</v>
      </c>
      <c r="AU249" s="325" t="s">
        <v>80</v>
      </c>
      <c r="AV249" s="323" t="s">
        <v>78</v>
      </c>
      <c r="AW249" s="323" t="s">
        <v>32</v>
      </c>
      <c r="AX249" s="323" t="s">
        <v>72</v>
      </c>
      <c r="AY249" s="325" t="s">
        <v>135</v>
      </c>
    </row>
    <row r="250" spans="2:51" s="330" customFormat="1" x14ac:dyDescent="0.2">
      <c r="B250" s="331"/>
      <c r="D250" s="299" t="s">
        <v>149</v>
      </c>
      <c r="E250" s="332" t="s">
        <v>1</v>
      </c>
      <c r="F250" s="333" t="s">
        <v>1178</v>
      </c>
      <c r="H250" s="334">
        <v>124.163</v>
      </c>
      <c r="I250" s="142"/>
      <c r="L250" s="331"/>
      <c r="M250" s="335"/>
      <c r="N250" s="336"/>
      <c r="O250" s="336"/>
      <c r="P250" s="336"/>
      <c r="Q250" s="336"/>
      <c r="R250" s="336"/>
      <c r="S250" s="336"/>
      <c r="T250" s="337"/>
      <c r="AT250" s="332" t="s">
        <v>149</v>
      </c>
      <c r="AU250" s="332" t="s">
        <v>80</v>
      </c>
      <c r="AV250" s="330" t="s">
        <v>80</v>
      </c>
      <c r="AW250" s="330" t="s">
        <v>32</v>
      </c>
      <c r="AX250" s="330" t="s">
        <v>72</v>
      </c>
      <c r="AY250" s="332" t="s">
        <v>135</v>
      </c>
    </row>
    <row r="251" spans="2:51" s="330" customFormat="1" x14ac:dyDescent="0.2">
      <c r="B251" s="331"/>
      <c r="D251" s="299" t="s">
        <v>149</v>
      </c>
      <c r="E251" s="332" t="s">
        <v>1</v>
      </c>
      <c r="F251" s="333" t="s">
        <v>1179</v>
      </c>
      <c r="H251" s="334">
        <v>29.905999999999999</v>
      </c>
      <c r="I251" s="142"/>
      <c r="L251" s="331"/>
      <c r="M251" s="335"/>
      <c r="N251" s="336"/>
      <c r="O251" s="336"/>
      <c r="P251" s="336"/>
      <c r="Q251" s="336"/>
      <c r="R251" s="336"/>
      <c r="S251" s="336"/>
      <c r="T251" s="337"/>
      <c r="AT251" s="332" t="s">
        <v>149</v>
      </c>
      <c r="AU251" s="332" t="s">
        <v>80</v>
      </c>
      <c r="AV251" s="330" t="s">
        <v>80</v>
      </c>
      <c r="AW251" s="330" t="s">
        <v>32</v>
      </c>
      <c r="AX251" s="330" t="s">
        <v>72</v>
      </c>
      <c r="AY251" s="332" t="s">
        <v>135</v>
      </c>
    </row>
    <row r="252" spans="2:51" s="330" customFormat="1" x14ac:dyDescent="0.2">
      <c r="B252" s="331"/>
      <c r="D252" s="299" t="s">
        <v>149</v>
      </c>
      <c r="E252" s="332" t="s">
        <v>1</v>
      </c>
      <c r="F252" s="333" t="s">
        <v>1180</v>
      </c>
      <c r="H252" s="334">
        <v>125.02200000000001</v>
      </c>
      <c r="I252" s="142"/>
      <c r="L252" s="331"/>
      <c r="M252" s="335"/>
      <c r="N252" s="336"/>
      <c r="O252" s="336"/>
      <c r="P252" s="336"/>
      <c r="Q252" s="336"/>
      <c r="R252" s="336"/>
      <c r="S252" s="336"/>
      <c r="T252" s="337"/>
      <c r="AT252" s="332" t="s">
        <v>149</v>
      </c>
      <c r="AU252" s="332" t="s">
        <v>80</v>
      </c>
      <c r="AV252" s="330" t="s">
        <v>80</v>
      </c>
      <c r="AW252" s="330" t="s">
        <v>32</v>
      </c>
      <c r="AX252" s="330" t="s">
        <v>72</v>
      </c>
      <c r="AY252" s="332" t="s">
        <v>135</v>
      </c>
    </row>
    <row r="253" spans="2:51" s="323" customFormat="1" x14ac:dyDescent="0.2">
      <c r="B253" s="324"/>
      <c r="D253" s="299" t="s">
        <v>149</v>
      </c>
      <c r="E253" s="325" t="s">
        <v>1</v>
      </c>
      <c r="F253" s="326" t="s">
        <v>1181</v>
      </c>
      <c r="H253" s="325" t="s">
        <v>1</v>
      </c>
      <c r="I253" s="134"/>
      <c r="L253" s="324"/>
      <c r="M253" s="327"/>
      <c r="N253" s="328"/>
      <c r="O253" s="328"/>
      <c r="P253" s="328"/>
      <c r="Q253" s="328"/>
      <c r="R253" s="328"/>
      <c r="S253" s="328"/>
      <c r="T253" s="329"/>
      <c r="AT253" s="325" t="s">
        <v>149</v>
      </c>
      <c r="AU253" s="325" t="s">
        <v>80</v>
      </c>
      <c r="AV253" s="323" t="s">
        <v>78</v>
      </c>
      <c r="AW253" s="323" t="s">
        <v>32</v>
      </c>
      <c r="AX253" s="323" t="s">
        <v>72</v>
      </c>
      <c r="AY253" s="325" t="s">
        <v>135</v>
      </c>
    </row>
    <row r="254" spans="2:51" s="330" customFormat="1" x14ac:dyDescent="0.2">
      <c r="B254" s="331"/>
      <c r="D254" s="299" t="s">
        <v>149</v>
      </c>
      <c r="E254" s="332" t="s">
        <v>1</v>
      </c>
      <c r="F254" s="333" t="s">
        <v>1182</v>
      </c>
      <c r="H254" s="334">
        <v>10.247</v>
      </c>
      <c r="I254" s="142"/>
      <c r="L254" s="331"/>
      <c r="M254" s="335"/>
      <c r="N254" s="336"/>
      <c r="O254" s="336"/>
      <c r="P254" s="336"/>
      <c r="Q254" s="336"/>
      <c r="R254" s="336"/>
      <c r="S254" s="336"/>
      <c r="T254" s="337"/>
      <c r="AT254" s="332" t="s">
        <v>149</v>
      </c>
      <c r="AU254" s="332" t="s">
        <v>80</v>
      </c>
      <c r="AV254" s="330" t="s">
        <v>80</v>
      </c>
      <c r="AW254" s="330" t="s">
        <v>32</v>
      </c>
      <c r="AX254" s="330" t="s">
        <v>72</v>
      </c>
      <c r="AY254" s="332" t="s">
        <v>135</v>
      </c>
    </row>
    <row r="255" spans="2:51" s="323" customFormat="1" x14ac:dyDescent="0.2">
      <c r="B255" s="324"/>
      <c r="D255" s="299" t="s">
        <v>149</v>
      </c>
      <c r="E255" s="325" t="s">
        <v>1</v>
      </c>
      <c r="F255" s="326" t="s">
        <v>1183</v>
      </c>
      <c r="H255" s="325" t="s">
        <v>1</v>
      </c>
      <c r="I255" s="134"/>
      <c r="L255" s="324"/>
      <c r="M255" s="327"/>
      <c r="N255" s="328"/>
      <c r="O255" s="328"/>
      <c r="P255" s="328"/>
      <c r="Q255" s="328"/>
      <c r="R255" s="328"/>
      <c r="S255" s="328"/>
      <c r="T255" s="329"/>
      <c r="AT255" s="325" t="s">
        <v>149</v>
      </c>
      <c r="AU255" s="325" t="s">
        <v>80</v>
      </c>
      <c r="AV255" s="323" t="s">
        <v>78</v>
      </c>
      <c r="AW255" s="323" t="s">
        <v>32</v>
      </c>
      <c r="AX255" s="323" t="s">
        <v>72</v>
      </c>
      <c r="AY255" s="325" t="s">
        <v>135</v>
      </c>
    </row>
    <row r="256" spans="2:51" s="330" customFormat="1" x14ac:dyDescent="0.2">
      <c r="B256" s="331"/>
      <c r="D256" s="299" t="s">
        <v>149</v>
      </c>
      <c r="E256" s="332" t="s">
        <v>1</v>
      </c>
      <c r="F256" s="333" t="s">
        <v>1184</v>
      </c>
      <c r="H256" s="334">
        <v>156.4</v>
      </c>
      <c r="I256" s="142"/>
      <c r="L256" s="331"/>
      <c r="M256" s="335"/>
      <c r="N256" s="336"/>
      <c r="O256" s="336"/>
      <c r="P256" s="336"/>
      <c r="Q256" s="336"/>
      <c r="R256" s="336"/>
      <c r="S256" s="336"/>
      <c r="T256" s="337"/>
      <c r="AT256" s="332" t="s">
        <v>149</v>
      </c>
      <c r="AU256" s="332" t="s">
        <v>80</v>
      </c>
      <c r="AV256" s="330" t="s">
        <v>80</v>
      </c>
      <c r="AW256" s="330" t="s">
        <v>32</v>
      </c>
      <c r="AX256" s="330" t="s">
        <v>72</v>
      </c>
      <c r="AY256" s="332" t="s">
        <v>135</v>
      </c>
    </row>
    <row r="257" spans="1:65" s="323" customFormat="1" x14ac:dyDescent="0.2">
      <c r="B257" s="324"/>
      <c r="D257" s="299" t="s">
        <v>149</v>
      </c>
      <c r="E257" s="325" t="s">
        <v>1</v>
      </c>
      <c r="F257" s="326" t="s">
        <v>1185</v>
      </c>
      <c r="H257" s="325" t="s">
        <v>1</v>
      </c>
      <c r="I257" s="134"/>
      <c r="L257" s="324"/>
      <c r="M257" s="327"/>
      <c r="N257" s="328"/>
      <c r="O257" s="328"/>
      <c r="P257" s="328"/>
      <c r="Q257" s="328"/>
      <c r="R257" s="328"/>
      <c r="S257" s="328"/>
      <c r="T257" s="329"/>
      <c r="AT257" s="325" t="s">
        <v>149</v>
      </c>
      <c r="AU257" s="325" t="s">
        <v>80</v>
      </c>
      <c r="AV257" s="323" t="s">
        <v>78</v>
      </c>
      <c r="AW257" s="323" t="s">
        <v>32</v>
      </c>
      <c r="AX257" s="323" t="s">
        <v>72</v>
      </c>
      <c r="AY257" s="325" t="s">
        <v>135</v>
      </c>
    </row>
    <row r="258" spans="1:65" s="330" customFormat="1" x14ac:dyDescent="0.2">
      <c r="B258" s="331"/>
      <c r="D258" s="299" t="s">
        <v>149</v>
      </c>
      <c r="E258" s="332" t="s">
        <v>1</v>
      </c>
      <c r="F258" s="333" t="s">
        <v>1186</v>
      </c>
      <c r="H258" s="334">
        <v>8.0749999999999993</v>
      </c>
      <c r="I258" s="142"/>
      <c r="L258" s="331"/>
      <c r="M258" s="335"/>
      <c r="N258" s="336"/>
      <c r="O258" s="336"/>
      <c r="P258" s="336"/>
      <c r="Q258" s="336"/>
      <c r="R258" s="336"/>
      <c r="S258" s="336"/>
      <c r="T258" s="337"/>
      <c r="AT258" s="332" t="s">
        <v>149</v>
      </c>
      <c r="AU258" s="332" t="s">
        <v>80</v>
      </c>
      <c r="AV258" s="330" t="s">
        <v>80</v>
      </c>
      <c r="AW258" s="330" t="s">
        <v>32</v>
      </c>
      <c r="AX258" s="330" t="s">
        <v>72</v>
      </c>
      <c r="AY258" s="332" t="s">
        <v>135</v>
      </c>
    </row>
    <row r="259" spans="1:65" s="346" customFormat="1" x14ac:dyDescent="0.2">
      <c r="B259" s="347"/>
      <c r="D259" s="299" t="s">
        <v>149</v>
      </c>
      <c r="E259" s="348" t="s">
        <v>1</v>
      </c>
      <c r="F259" s="349" t="s">
        <v>295</v>
      </c>
      <c r="H259" s="350">
        <v>4618.5029999999997</v>
      </c>
      <c r="I259" s="159"/>
      <c r="L259" s="347"/>
      <c r="M259" s="351"/>
      <c r="N259" s="352"/>
      <c r="O259" s="352"/>
      <c r="P259" s="352"/>
      <c r="Q259" s="352"/>
      <c r="R259" s="352"/>
      <c r="S259" s="352"/>
      <c r="T259" s="353"/>
      <c r="AT259" s="348" t="s">
        <v>149</v>
      </c>
      <c r="AU259" s="348" t="s">
        <v>80</v>
      </c>
      <c r="AV259" s="346" t="s">
        <v>152</v>
      </c>
      <c r="AW259" s="346" t="s">
        <v>32</v>
      </c>
      <c r="AX259" s="346" t="s">
        <v>72</v>
      </c>
      <c r="AY259" s="348" t="s">
        <v>135</v>
      </c>
    </row>
    <row r="260" spans="1:65" s="330" customFormat="1" x14ac:dyDescent="0.2">
      <c r="B260" s="331"/>
      <c r="D260" s="299" t="s">
        <v>149</v>
      </c>
      <c r="E260" s="332" t="s">
        <v>1</v>
      </c>
      <c r="F260" s="333" t="s">
        <v>1187</v>
      </c>
      <c r="H260" s="334">
        <v>3694.8020000000001</v>
      </c>
      <c r="I260" s="142"/>
      <c r="L260" s="331"/>
      <c r="M260" s="335"/>
      <c r="N260" s="336"/>
      <c r="O260" s="336"/>
      <c r="P260" s="336"/>
      <c r="Q260" s="336"/>
      <c r="R260" s="336"/>
      <c r="S260" s="336"/>
      <c r="T260" s="337"/>
      <c r="AT260" s="332" t="s">
        <v>149</v>
      </c>
      <c r="AU260" s="332" t="s">
        <v>80</v>
      </c>
      <c r="AV260" s="330" t="s">
        <v>80</v>
      </c>
      <c r="AW260" s="330" t="s">
        <v>32</v>
      </c>
      <c r="AX260" s="330" t="s">
        <v>78</v>
      </c>
      <c r="AY260" s="332" t="s">
        <v>135</v>
      </c>
    </row>
    <row r="261" spans="1:65" s="205" customFormat="1" ht="24" customHeight="1" x14ac:dyDescent="0.2">
      <c r="A261" s="201"/>
      <c r="B261" s="202"/>
      <c r="C261" s="286" t="s">
        <v>286</v>
      </c>
      <c r="D261" s="286" t="s">
        <v>137</v>
      </c>
      <c r="E261" s="287" t="s">
        <v>343</v>
      </c>
      <c r="F261" s="288" t="s">
        <v>344</v>
      </c>
      <c r="G261" s="289" t="s">
        <v>275</v>
      </c>
      <c r="H261" s="290">
        <v>1108.441</v>
      </c>
      <c r="I261" s="119"/>
      <c r="J261" s="291">
        <f>ROUND(I261*H261,2)</f>
        <v>0</v>
      </c>
      <c r="K261" s="288" t="s">
        <v>155</v>
      </c>
      <c r="L261" s="202"/>
      <c r="M261" s="292" t="s">
        <v>1</v>
      </c>
      <c r="N261" s="293" t="s">
        <v>40</v>
      </c>
      <c r="O261" s="294"/>
      <c r="P261" s="295">
        <f>O261*H261</f>
        <v>0</v>
      </c>
      <c r="Q261" s="295">
        <v>0</v>
      </c>
      <c r="R261" s="295">
        <f>Q261*H261</f>
        <v>0</v>
      </c>
      <c r="S261" s="295">
        <v>0</v>
      </c>
      <c r="T261" s="296">
        <f>S261*H261</f>
        <v>0</v>
      </c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R261" s="297" t="s">
        <v>141</v>
      </c>
      <c r="AT261" s="297" t="s">
        <v>137</v>
      </c>
      <c r="AU261" s="297" t="s">
        <v>80</v>
      </c>
      <c r="AY261" s="192" t="s">
        <v>135</v>
      </c>
      <c r="BE261" s="298">
        <f>IF(N261="základní",J261,0)</f>
        <v>0</v>
      </c>
      <c r="BF261" s="298">
        <f>IF(N261="snížená",J261,0)</f>
        <v>0</v>
      </c>
      <c r="BG261" s="298">
        <f>IF(N261="zákl. přenesená",J261,0)</f>
        <v>0</v>
      </c>
      <c r="BH261" s="298">
        <f>IF(N261="sníž. přenesená",J261,0)</f>
        <v>0</v>
      </c>
      <c r="BI261" s="298">
        <f>IF(N261="nulová",J261,0)</f>
        <v>0</v>
      </c>
      <c r="BJ261" s="192" t="s">
        <v>78</v>
      </c>
      <c r="BK261" s="298">
        <f>ROUND(I261*H261,2)</f>
        <v>0</v>
      </c>
      <c r="BL261" s="192" t="s">
        <v>141</v>
      </c>
      <c r="BM261" s="297" t="s">
        <v>1188</v>
      </c>
    </row>
    <row r="262" spans="1:65" s="205" customFormat="1" ht="29.25" x14ac:dyDescent="0.2">
      <c r="A262" s="201"/>
      <c r="B262" s="202"/>
      <c r="C262" s="201"/>
      <c r="D262" s="299" t="s">
        <v>143</v>
      </c>
      <c r="E262" s="201"/>
      <c r="F262" s="300" t="s">
        <v>346</v>
      </c>
      <c r="G262" s="201"/>
      <c r="H262" s="201"/>
      <c r="I262" s="49"/>
      <c r="J262" s="201"/>
      <c r="K262" s="201"/>
      <c r="L262" s="202"/>
      <c r="M262" s="301"/>
      <c r="N262" s="302"/>
      <c r="O262" s="294"/>
      <c r="P262" s="294"/>
      <c r="Q262" s="294"/>
      <c r="R262" s="294"/>
      <c r="S262" s="294"/>
      <c r="T262" s="303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T262" s="192" t="s">
        <v>143</v>
      </c>
      <c r="AU262" s="192" t="s">
        <v>80</v>
      </c>
    </row>
    <row r="263" spans="1:65" s="330" customFormat="1" x14ac:dyDescent="0.2">
      <c r="B263" s="331"/>
      <c r="D263" s="299" t="s">
        <v>149</v>
      </c>
      <c r="E263" s="332" t="s">
        <v>1</v>
      </c>
      <c r="F263" s="333" t="s">
        <v>1189</v>
      </c>
      <c r="H263" s="334">
        <v>1108.441</v>
      </c>
      <c r="I263" s="142"/>
      <c r="L263" s="331"/>
      <c r="M263" s="335"/>
      <c r="N263" s="336"/>
      <c r="O263" s="336"/>
      <c r="P263" s="336"/>
      <c r="Q263" s="336"/>
      <c r="R263" s="336"/>
      <c r="S263" s="336"/>
      <c r="T263" s="337"/>
      <c r="AT263" s="332" t="s">
        <v>149</v>
      </c>
      <c r="AU263" s="332" t="s">
        <v>80</v>
      </c>
      <c r="AV263" s="330" t="s">
        <v>80</v>
      </c>
      <c r="AW263" s="330" t="s">
        <v>32</v>
      </c>
      <c r="AX263" s="330" t="s">
        <v>78</v>
      </c>
      <c r="AY263" s="332" t="s">
        <v>135</v>
      </c>
    </row>
    <row r="264" spans="1:65" s="205" customFormat="1" ht="24" customHeight="1" x14ac:dyDescent="0.2">
      <c r="A264" s="201"/>
      <c r="B264" s="202"/>
      <c r="C264" s="286" t="s">
        <v>297</v>
      </c>
      <c r="D264" s="286" t="s">
        <v>137</v>
      </c>
      <c r="E264" s="287" t="s">
        <v>349</v>
      </c>
      <c r="F264" s="288" t="s">
        <v>350</v>
      </c>
      <c r="G264" s="289" t="s">
        <v>275</v>
      </c>
      <c r="H264" s="290">
        <v>923.70100000000002</v>
      </c>
      <c r="I264" s="119"/>
      <c r="J264" s="291">
        <f>ROUND(I264*H264,2)</f>
        <v>0</v>
      </c>
      <c r="K264" s="288" t="s">
        <v>155</v>
      </c>
      <c r="L264" s="202"/>
      <c r="M264" s="292" t="s">
        <v>1</v>
      </c>
      <c r="N264" s="293" t="s">
        <v>40</v>
      </c>
      <c r="O264" s="294"/>
      <c r="P264" s="295">
        <f>O264*H264</f>
        <v>0</v>
      </c>
      <c r="Q264" s="295">
        <v>0</v>
      </c>
      <c r="R264" s="295">
        <f>Q264*H264</f>
        <v>0</v>
      </c>
      <c r="S264" s="295">
        <v>0</v>
      </c>
      <c r="T264" s="296">
        <f>S264*H264</f>
        <v>0</v>
      </c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R264" s="297" t="s">
        <v>141</v>
      </c>
      <c r="AT264" s="297" t="s">
        <v>137</v>
      </c>
      <c r="AU264" s="297" t="s">
        <v>80</v>
      </c>
      <c r="AY264" s="192" t="s">
        <v>135</v>
      </c>
      <c r="BE264" s="298">
        <f>IF(N264="základní",J264,0)</f>
        <v>0</v>
      </c>
      <c r="BF264" s="298">
        <f>IF(N264="snížená",J264,0)</f>
        <v>0</v>
      </c>
      <c r="BG264" s="298">
        <f>IF(N264="zákl. přenesená",J264,0)</f>
        <v>0</v>
      </c>
      <c r="BH264" s="298">
        <f>IF(N264="sníž. přenesená",J264,0)</f>
        <v>0</v>
      </c>
      <c r="BI264" s="298">
        <f>IF(N264="nulová",J264,0)</f>
        <v>0</v>
      </c>
      <c r="BJ264" s="192" t="s">
        <v>78</v>
      </c>
      <c r="BK264" s="298">
        <f>ROUND(I264*H264,2)</f>
        <v>0</v>
      </c>
      <c r="BL264" s="192" t="s">
        <v>141</v>
      </c>
      <c r="BM264" s="297" t="s">
        <v>1190</v>
      </c>
    </row>
    <row r="265" spans="1:65" s="205" customFormat="1" ht="29.25" x14ac:dyDescent="0.2">
      <c r="A265" s="201"/>
      <c r="B265" s="202"/>
      <c r="C265" s="201"/>
      <c r="D265" s="299" t="s">
        <v>143</v>
      </c>
      <c r="E265" s="201"/>
      <c r="F265" s="300" t="s">
        <v>352</v>
      </c>
      <c r="G265" s="201"/>
      <c r="H265" s="201"/>
      <c r="I265" s="49"/>
      <c r="J265" s="201"/>
      <c r="K265" s="201"/>
      <c r="L265" s="202"/>
      <c r="M265" s="301"/>
      <c r="N265" s="302"/>
      <c r="O265" s="294"/>
      <c r="P265" s="294"/>
      <c r="Q265" s="294"/>
      <c r="R265" s="294"/>
      <c r="S265" s="294"/>
      <c r="T265" s="303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T265" s="192" t="s">
        <v>143</v>
      </c>
      <c r="AU265" s="192" t="s">
        <v>80</v>
      </c>
    </row>
    <row r="266" spans="1:65" s="205" customFormat="1" ht="29.25" x14ac:dyDescent="0.2">
      <c r="A266" s="201"/>
      <c r="B266" s="202"/>
      <c r="C266" s="201"/>
      <c r="D266" s="299" t="s">
        <v>171</v>
      </c>
      <c r="E266" s="201"/>
      <c r="F266" s="322" t="s">
        <v>1165</v>
      </c>
      <c r="G266" s="201"/>
      <c r="H266" s="201"/>
      <c r="I266" s="49"/>
      <c r="J266" s="201"/>
      <c r="K266" s="201"/>
      <c r="L266" s="202"/>
      <c r="M266" s="301"/>
      <c r="N266" s="302"/>
      <c r="O266" s="294"/>
      <c r="P266" s="294"/>
      <c r="Q266" s="294"/>
      <c r="R266" s="294"/>
      <c r="S266" s="294"/>
      <c r="T266" s="303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T266" s="192" t="s">
        <v>171</v>
      </c>
      <c r="AU266" s="192" t="s">
        <v>80</v>
      </c>
    </row>
    <row r="267" spans="1:65" s="323" customFormat="1" x14ac:dyDescent="0.2">
      <c r="B267" s="324"/>
      <c r="D267" s="299" t="s">
        <v>149</v>
      </c>
      <c r="E267" s="325" t="s">
        <v>1</v>
      </c>
      <c r="F267" s="326" t="s">
        <v>353</v>
      </c>
      <c r="H267" s="325" t="s">
        <v>1</v>
      </c>
      <c r="I267" s="134"/>
      <c r="L267" s="324"/>
      <c r="M267" s="327"/>
      <c r="N267" s="328"/>
      <c r="O267" s="328"/>
      <c r="P267" s="328"/>
      <c r="Q267" s="328"/>
      <c r="R267" s="328"/>
      <c r="S267" s="328"/>
      <c r="T267" s="329"/>
      <c r="AT267" s="325" t="s">
        <v>149</v>
      </c>
      <c r="AU267" s="325" t="s">
        <v>80</v>
      </c>
      <c r="AV267" s="323" t="s">
        <v>78</v>
      </c>
      <c r="AW267" s="323" t="s">
        <v>32</v>
      </c>
      <c r="AX267" s="323" t="s">
        <v>72</v>
      </c>
      <c r="AY267" s="325" t="s">
        <v>135</v>
      </c>
    </row>
    <row r="268" spans="1:65" s="330" customFormat="1" x14ac:dyDescent="0.2">
      <c r="B268" s="331"/>
      <c r="D268" s="299" t="s">
        <v>149</v>
      </c>
      <c r="E268" s="332" t="s">
        <v>1</v>
      </c>
      <c r="F268" s="333" t="s">
        <v>1191</v>
      </c>
      <c r="H268" s="334">
        <v>923.70100000000002</v>
      </c>
      <c r="I268" s="142"/>
      <c r="L268" s="331"/>
      <c r="M268" s="335"/>
      <c r="N268" s="336"/>
      <c r="O268" s="336"/>
      <c r="P268" s="336"/>
      <c r="Q268" s="336"/>
      <c r="R268" s="336"/>
      <c r="S268" s="336"/>
      <c r="T268" s="337"/>
      <c r="AT268" s="332" t="s">
        <v>149</v>
      </c>
      <c r="AU268" s="332" t="s">
        <v>80</v>
      </c>
      <c r="AV268" s="330" t="s">
        <v>80</v>
      </c>
      <c r="AW268" s="330" t="s">
        <v>32</v>
      </c>
      <c r="AX268" s="330" t="s">
        <v>78</v>
      </c>
      <c r="AY268" s="332" t="s">
        <v>135</v>
      </c>
    </row>
    <row r="269" spans="1:65" s="205" customFormat="1" ht="24" customHeight="1" x14ac:dyDescent="0.2">
      <c r="A269" s="201"/>
      <c r="B269" s="202"/>
      <c r="C269" s="286" t="s">
        <v>303</v>
      </c>
      <c r="D269" s="286" t="s">
        <v>137</v>
      </c>
      <c r="E269" s="287" t="s">
        <v>356</v>
      </c>
      <c r="F269" s="288" t="s">
        <v>357</v>
      </c>
      <c r="G269" s="289" t="s">
        <v>275</v>
      </c>
      <c r="H269" s="290">
        <v>277.11</v>
      </c>
      <c r="I269" s="119"/>
      <c r="J269" s="291">
        <f>ROUND(I269*H269,2)</f>
        <v>0</v>
      </c>
      <c r="K269" s="288" t="s">
        <v>155</v>
      </c>
      <c r="L269" s="202"/>
      <c r="M269" s="292" t="s">
        <v>1</v>
      </c>
      <c r="N269" s="293" t="s">
        <v>40</v>
      </c>
      <c r="O269" s="294"/>
      <c r="P269" s="295">
        <f>O269*H269</f>
        <v>0</v>
      </c>
      <c r="Q269" s="295">
        <v>0</v>
      </c>
      <c r="R269" s="295">
        <f>Q269*H269</f>
        <v>0</v>
      </c>
      <c r="S269" s="295">
        <v>0</v>
      </c>
      <c r="T269" s="296">
        <f>S269*H269</f>
        <v>0</v>
      </c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R269" s="297" t="s">
        <v>141</v>
      </c>
      <c r="AT269" s="297" t="s">
        <v>137</v>
      </c>
      <c r="AU269" s="297" t="s">
        <v>80</v>
      </c>
      <c r="AY269" s="192" t="s">
        <v>135</v>
      </c>
      <c r="BE269" s="298">
        <f>IF(N269="základní",J269,0)</f>
        <v>0</v>
      </c>
      <c r="BF269" s="298">
        <f>IF(N269="snížená",J269,0)</f>
        <v>0</v>
      </c>
      <c r="BG269" s="298">
        <f>IF(N269="zákl. přenesená",J269,0)</f>
        <v>0</v>
      </c>
      <c r="BH269" s="298">
        <f>IF(N269="sníž. přenesená",J269,0)</f>
        <v>0</v>
      </c>
      <c r="BI269" s="298">
        <f>IF(N269="nulová",J269,0)</f>
        <v>0</v>
      </c>
      <c r="BJ269" s="192" t="s">
        <v>78</v>
      </c>
      <c r="BK269" s="298">
        <f>ROUND(I269*H269,2)</f>
        <v>0</v>
      </c>
      <c r="BL269" s="192" t="s">
        <v>141</v>
      </c>
      <c r="BM269" s="297" t="s">
        <v>1192</v>
      </c>
    </row>
    <row r="270" spans="1:65" s="205" customFormat="1" ht="29.25" x14ac:dyDescent="0.2">
      <c r="A270" s="201"/>
      <c r="B270" s="202"/>
      <c r="C270" s="201"/>
      <c r="D270" s="299" t="s">
        <v>143</v>
      </c>
      <c r="E270" s="201"/>
      <c r="F270" s="300" t="s">
        <v>359</v>
      </c>
      <c r="G270" s="201"/>
      <c r="H270" s="201"/>
      <c r="I270" s="49"/>
      <c r="J270" s="201"/>
      <c r="K270" s="201"/>
      <c r="L270" s="202"/>
      <c r="M270" s="301"/>
      <c r="N270" s="302"/>
      <c r="O270" s="294"/>
      <c r="P270" s="294"/>
      <c r="Q270" s="294"/>
      <c r="R270" s="294"/>
      <c r="S270" s="294"/>
      <c r="T270" s="303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T270" s="192" t="s">
        <v>143</v>
      </c>
      <c r="AU270" s="192" t="s">
        <v>80</v>
      </c>
    </row>
    <row r="271" spans="1:65" s="330" customFormat="1" x14ac:dyDescent="0.2">
      <c r="B271" s="331"/>
      <c r="D271" s="299" t="s">
        <v>149</v>
      </c>
      <c r="E271" s="332" t="s">
        <v>1</v>
      </c>
      <c r="F271" s="333" t="s">
        <v>1193</v>
      </c>
      <c r="H271" s="334">
        <v>277.11</v>
      </c>
      <c r="I271" s="142"/>
      <c r="L271" s="331"/>
      <c r="M271" s="335"/>
      <c r="N271" s="336"/>
      <c r="O271" s="336"/>
      <c r="P271" s="336"/>
      <c r="Q271" s="336"/>
      <c r="R271" s="336"/>
      <c r="S271" s="336"/>
      <c r="T271" s="337"/>
      <c r="AT271" s="332" t="s">
        <v>149</v>
      </c>
      <c r="AU271" s="332" t="s">
        <v>80</v>
      </c>
      <c r="AV271" s="330" t="s">
        <v>80</v>
      </c>
      <c r="AW271" s="330" t="s">
        <v>32</v>
      </c>
      <c r="AX271" s="330" t="s">
        <v>78</v>
      </c>
      <c r="AY271" s="332" t="s">
        <v>135</v>
      </c>
    </row>
    <row r="272" spans="1:65" s="205" customFormat="1" ht="16.5" customHeight="1" x14ac:dyDescent="0.2">
      <c r="A272" s="201"/>
      <c r="B272" s="202"/>
      <c r="C272" s="286" t="s">
        <v>310</v>
      </c>
      <c r="D272" s="286" t="s">
        <v>137</v>
      </c>
      <c r="E272" s="287" t="s">
        <v>362</v>
      </c>
      <c r="F272" s="288" t="s">
        <v>363</v>
      </c>
      <c r="G272" s="289" t="s">
        <v>140</v>
      </c>
      <c r="H272" s="290">
        <v>9085.2000000000007</v>
      </c>
      <c r="I272" s="119"/>
      <c r="J272" s="291">
        <f>ROUND(I272*H272,2)</f>
        <v>0</v>
      </c>
      <c r="K272" s="288" t="s">
        <v>155</v>
      </c>
      <c r="L272" s="202"/>
      <c r="M272" s="292" t="s">
        <v>1</v>
      </c>
      <c r="N272" s="293" t="s">
        <v>40</v>
      </c>
      <c r="O272" s="294"/>
      <c r="P272" s="295">
        <f>O272*H272</f>
        <v>0</v>
      </c>
      <c r="Q272" s="295">
        <v>5.9000000000000003E-4</v>
      </c>
      <c r="R272" s="295">
        <f>Q272*H272</f>
        <v>5.3602680000000005</v>
      </c>
      <c r="S272" s="295">
        <v>0</v>
      </c>
      <c r="T272" s="296">
        <f>S272*H272</f>
        <v>0</v>
      </c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R272" s="297" t="s">
        <v>141</v>
      </c>
      <c r="AT272" s="297" t="s">
        <v>137</v>
      </c>
      <c r="AU272" s="297" t="s">
        <v>80</v>
      </c>
      <c r="AY272" s="192" t="s">
        <v>135</v>
      </c>
      <c r="BE272" s="298">
        <f>IF(N272="základní",J272,0)</f>
        <v>0</v>
      </c>
      <c r="BF272" s="298">
        <f>IF(N272="snížená",J272,0)</f>
        <v>0</v>
      </c>
      <c r="BG272" s="298">
        <f>IF(N272="zákl. přenesená",J272,0)</f>
        <v>0</v>
      </c>
      <c r="BH272" s="298">
        <f>IF(N272="sníž. přenesená",J272,0)</f>
        <v>0</v>
      </c>
      <c r="BI272" s="298">
        <f>IF(N272="nulová",J272,0)</f>
        <v>0</v>
      </c>
      <c r="BJ272" s="192" t="s">
        <v>78</v>
      </c>
      <c r="BK272" s="298">
        <f>ROUND(I272*H272,2)</f>
        <v>0</v>
      </c>
      <c r="BL272" s="192" t="s">
        <v>141</v>
      </c>
      <c r="BM272" s="297" t="s">
        <v>1194</v>
      </c>
    </row>
    <row r="273" spans="1:51" s="205" customFormat="1" ht="19.5" x14ac:dyDescent="0.2">
      <c r="A273" s="201"/>
      <c r="B273" s="202"/>
      <c r="C273" s="201"/>
      <c r="D273" s="299" t="s">
        <v>143</v>
      </c>
      <c r="E273" s="201"/>
      <c r="F273" s="300" t="s">
        <v>365</v>
      </c>
      <c r="G273" s="201"/>
      <c r="H273" s="201"/>
      <c r="I273" s="49"/>
      <c r="J273" s="201"/>
      <c r="K273" s="201"/>
      <c r="L273" s="202"/>
      <c r="M273" s="301"/>
      <c r="N273" s="302"/>
      <c r="O273" s="294"/>
      <c r="P273" s="294"/>
      <c r="Q273" s="294"/>
      <c r="R273" s="294"/>
      <c r="S273" s="294"/>
      <c r="T273" s="303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T273" s="192" t="s">
        <v>143</v>
      </c>
      <c r="AU273" s="192" t="s">
        <v>80</v>
      </c>
    </row>
    <row r="274" spans="1:51" s="205" customFormat="1" ht="19.5" x14ac:dyDescent="0.2">
      <c r="A274" s="201"/>
      <c r="B274" s="202"/>
      <c r="C274" s="201"/>
      <c r="D274" s="299" t="s">
        <v>171</v>
      </c>
      <c r="E274" s="201"/>
      <c r="F274" s="322" t="s">
        <v>1112</v>
      </c>
      <c r="G274" s="201"/>
      <c r="H274" s="201"/>
      <c r="I274" s="49"/>
      <c r="J274" s="201"/>
      <c r="K274" s="201"/>
      <c r="L274" s="202"/>
      <c r="M274" s="301"/>
      <c r="N274" s="302"/>
      <c r="O274" s="294"/>
      <c r="P274" s="294"/>
      <c r="Q274" s="294"/>
      <c r="R274" s="294"/>
      <c r="S274" s="294"/>
      <c r="T274" s="303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T274" s="192" t="s">
        <v>171</v>
      </c>
      <c r="AU274" s="192" t="s">
        <v>80</v>
      </c>
    </row>
    <row r="275" spans="1:51" s="323" customFormat="1" x14ac:dyDescent="0.2">
      <c r="B275" s="324"/>
      <c r="D275" s="299" t="s">
        <v>149</v>
      </c>
      <c r="E275" s="325" t="s">
        <v>1</v>
      </c>
      <c r="F275" s="326" t="s">
        <v>367</v>
      </c>
      <c r="H275" s="325" t="s">
        <v>1</v>
      </c>
      <c r="I275" s="134"/>
      <c r="L275" s="324"/>
      <c r="M275" s="327"/>
      <c r="N275" s="328"/>
      <c r="O275" s="328"/>
      <c r="P275" s="328"/>
      <c r="Q275" s="328"/>
      <c r="R275" s="328"/>
      <c r="S275" s="328"/>
      <c r="T275" s="329"/>
      <c r="AT275" s="325" t="s">
        <v>149</v>
      </c>
      <c r="AU275" s="325" t="s">
        <v>80</v>
      </c>
      <c r="AV275" s="323" t="s">
        <v>78</v>
      </c>
      <c r="AW275" s="323" t="s">
        <v>32</v>
      </c>
      <c r="AX275" s="323" t="s">
        <v>72</v>
      </c>
      <c r="AY275" s="325" t="s">
        <v>135</v>
      </c>
    </row>
    <row r="276" spans="1:51" s="330" customFormat="1" x14ac:dyDescent="0.2">
      <c r="B276" s="331"/>
      <c r="D276" s="299" t="s">
        <v>149</v>
      </c>
      <c r="E276" s="332" t="s">
        <v>1</v>
      </c>
      <c r="F276" s="333" t="s">
        <v>1195</v>
      </c>
      <c r="H276" s="334">
        <v>84.04</v>
      </c>
      <c r="I276" s="142"/>
      <c r="L276" s="331"/>
      <c r="M276" s="335"/>
      <c r="N276" s="336"/>
      <c r="O276" s="336"/>
      <c r="P276" s="336"/>
      <c r="Q276" s="336"/>
      <c r="R276" s="336"/>
      <c r="S276" s="336"/>
      <c r="T276" s="337"/>
      <c r="AT276" s="332" t="s">
        <v>149</v>
      </c>
      <c r="AU276" s="332" t="s">
        <v>80</v>
      </c>
      <c r="AV276" s="330" t="s">
        <v>80</v>
      </c>
      <c r="AW276" s="330" t="s">
        <v>32</v>
      </c>
      <c r="AX276" s="330" t="s">
        <v>72</v>
      </c>
      <c r="AY276" s="332" t="s">
        <v>135</v>
      </c>
    </row>
    <row r="277" spans="1:51" s="330" customFormat="1" x14ac:dyDescent="0.2">
      <c r="B277" s="331"/>
      <c r="D277" s="299" t="s">
        <v>149</v>
      </c>
      <c r="E277" s="332" t="s">
        <v>1</v>
      </c>
      <c r="F277" s="333" t="s">
        <v>1196</v>
      </c>
      <c r="H277" s="334">
        <v>1082.8800000000001</v>
      </c>
      <c r="I277" s="142"/>
      <c r="L277" s="331"/>
      <c r="M277" s="335"/>
      <c r="N277" s="336"/>
      <c r="O277" s="336"/>
      <c r="P277" s="336"/>
      <c r="Q277" s="336"/>
      <c r="R277" s="336"/>
      <c r="S277" s="336"/>
      <c r="T277" s="337"/>
      <c r="AT277" s="332" t="s">
        <v>149</v>
      </c>
      <c r="AU277" s="332" t="s">
        <v>80</v>
      </c>
      <c r="AV277" s="330" t="s">
        <v>80</v>
      </c>
      <c r="AW277" s="330" t="s">
        <v>32</v>
      </c>
      <c r="AX277" s="330" t="s">
        <v>72</v>
      </c>
      <c r="AY277" s="332" t="s">
        <v>135</v>
      </c>
    </row>
    <row r="278" spans="1:51" s="330" customFormat="1" x14ac:dyDescent="0.2">
      <c r="B278" s="331"/>
      <c r="D278" s="299" t="s">
        <v>149</v>
      </c>
      <c r="E278" s="332" t="s">
        <v>1</v>
      </c>
      <c r="F278" s="333" t="s">
        <v>1197</v>
      </c>
      <c r="H278" s="334">
        <v>2553.04</v>
      </c>
      <c r="I278" s="142"/>
      <c r="L278" s="331"/>
      <c r="M278" s="335"/>
      <c r="N278" s="336"/>
      <c r="O278" s="336"/>
      <c r="P278" s="336"/>
      <c r="Q278" s="336"/>
      <c r="R278" s="336"/>
      <c r="S278" s="336"/>
      <c r="T278" s="337"/>
      <c r="AT278" s="332" t="s">
        <v>149</v>
      </c>
      <c r="AU278" s="332" t="s">
        <v>80</v>
      </c>
      <c r="AV278" s="330" t="s">
        <v>80</v>
      </c>
      <c r="AW278" s="330" t="s">
        <v>32</v>
      </c>
      <c r="AX278" s="330" t="s">
        <v>72</v>
      </c>
      <c r="AY278" s="332" t="s">
        <v>135</v>
      </c>
    </row>
    <row r="279" spans="1:51" s="330" customFormat="1" x14ac:dyDescent="0.2">
      <c r="B279" s="331"/>
      <c r="D279" s="299" t="s">
        <v>149</v>
      </c>
      <c r="E279" s="332" t="s">
        <v>1</v>
      </c>
      <c r="F279" s="333" t="s">
        <v>1198</v>
      </c>
      <c r="H279" s="334">
        <v>188.8</v>
      </c>
      <c r="I279" s="142"/>
      <c r="L279" s="331"/>
      <c r="M279" s="335"/>
      <c r="N279" s="336"/>
      <c r="O279" s="336"/>
      <c r="P279" s="336"/>
      <c r="Q279" s="336"/>
      <c r="R279" s="336"/>
      <c r="S279" s="336"/>
      <c r="T279" s="337"/>
      <c r="AT279" s="332" t="s">
        <v>149</v>
      </c>
      <c r="AU279" s="332" t="s">
        <v>80</v>
      </c>
      <c r="AV279" s="330" t="s">
        <v>80</v>
      </c>
      <c r="AW279" s="330" t="s">
        <v>32</v>
      </c>
      <c r="AX279" s="330" t="s">
        <v>72</v>
      </c>
      <c r="AY279" s="332" t="s">
        <v>135</v>
      </c>
    </row>
    <row r="280" spans="1:51" s="330" customFormat="1" x14ac:dyDescent="0.2">
      <c r="B280" s="331"/>
      <c r="D280" s="299" t="s">
        <v>149</v>
      </c>
      <c r="E280" s="332" t="s">
        <v>1</v>
      </c>
      <c r="F280" s="333" t="s">
        <v>1199</v>
      </c>
      <c r="H280" s="334">
        <v>23.46</v>
      </c>
      <c r="I280" s="142"/>
      <c r="L280" s="331"/>
      <c r="M280" s="335"/>
      <c r="N280" s="336"/>
      <c r="O280" s="336"/>
      <c r="P280" s="336"/>
      <c r="Q280" s="336"/>
      <c r="R280" s="336"/>
      <c r="S280" s="336"/>
      <c r="T280" s="337"/>
      <c r="AT280" s="332" t="s">
        <v>149</v>
      </c>
      <c r="AU280" s="332" t="s">
        <v>80</v>
      </c>
      <c r="AV280" s="330" t="s">
        <v>80</v>
      </c>
      <c r="AW280" s="330" t="s">
        <v>32</v>
      </c>
      <c r="AX280" s="330" t="s">
        <v>72</v>
      </c>
      <c r="AY280" s="332" t="s">
        <v>135</v>
      </c>
    </row>
    <row r="281" spans="1:51" s="330" customFormat="1" x14ac:dyDescent="0.2">
      <c r="B281" s="331"/>
      <c r="D281" s="299" t="s">
        <v>149</v>
      </c>
      <c r="E281" s="332" t="s">
        <v>1</v>
      </c>
      <c r="F281" s="333" t="s">
        <v>1200</v>
      </c>
      <c r="H281" s="334">
        <v>374.76</v>
      </c>
      <c r="I281" s="142"/>
      <c r="L281" s="331"/>
      <c r="M281" s="335"/>
      <c r="N281" s="336"/>
      <c r="O281" s="336"/>
      <c r="P281" s="336"/>
      <c r="Q281" s="336"/>
      <c r="R281" s="336"/>
      <c r="S281" s="336"/>
      <c r="T281" s="337"/>
      <c r="AT281" s="332" t="s">
        <v>149</v>
      </c>
      <c r="AU281" s="332" t="s">
        <v>80</v>
      </c>
      <c r="AV281" s="330" t="s">
        <v>80</v>
      </c>
      <c r="AW281" s="330" t="s">
        <v>32</v>
      </c>
      <c r="AX281" s="330" t="s">
        <v>72</v>
      </c>
      <c r="AY281" s="332" t="s">
        <v>135</v>
      </c>
    </row>
    <row r="282" spans="1:51" s="330" customFormat="1" x14ac:dyDescent="0.2">
      <c r="B282" s="331"/>
      <c r="D282" s="299" t="s">
        <v>149</v>
      </c>
      <c r="E282" s="332" t="s">
        <v>1</v>
      </c>
      <c r="F282" s="333" t="s">
        <v>1201</v>
      </c>
      <c r="H282" s="334">
        <v>292.32</v>
      </c>
      <c r="I282" s="142"/>
      <c r="L282" s="331"/>
      <c r="M282" s="335"/>
      <c r="N282" s="336"/>
      <c r="O282" s="336"/>
      <c r="P282" s="336"/>
      <c r="Q282" s="336"/>
      <c r="R282" s="336"/>
      <c r="S282" s="336"/>
      <c r="T282" s="337"/>
      <c r="AT282" s="332" t="s">
        <v>149</v>
      </c>
      <c r="AU282" s="332" t="s">
        <v>80</v>
      </c>
      <c r="AV282" s="330" t="s">
        <v>80</v>
      </c>
      <c r="AW282" s="330" t="s">
        <v>32</v>
      </c>
      <c r="AX282" s="330" t="s">
        <v>72</v>
      </c>
      <c r="AY282" s="332" t="s">
        <v>135</v>
      </c>
    </row>
    <row r="283" spans="1:51" s="330" customFormat="1" x14ac:dyDescent="0.2">
      <c r="B283" s="331"/>
      <c r="D283" s="299" t="s">
        <v>149</v>
      </c>
      <c r="E283" s="332" t="s">
        <v>1</v>
      </c>
      <c r="F283" s="333" t="s">
        <v>1202</v>
      </c>
      <c r="H283" s="334">
        <v>251.64</v>
      </c>
      <c r="I283" s="142"/>
      <c r="L283" s="331"/>
      <c r="M283" s="335"/>
      <c r="N283" s="336"/>
      <c r="O283" s="336"/>
      <c r="P283" s="336"/>
      <c r="Q283" s="336"/>
      <c r="R283" s="336"/>
      <c r="S283" s="336"/>
      <c r="T283" s="337"/>
      <c r="AT283" s="332" t="s">
        <v>149</v>
      </c>
      <c r="AU283" s="332" t="s">
        <v>80</v>
      </c>
      <c r="AV283" s="330" t="s">
        <v>80</v>
      </c>
      <c r="AW283" s="330" t="s">
        <v>32</v>
      </c>
      <c r="AX283" s="330" t="s">
        <v>72</v>
      </c>
      <c r="AY283" s="332" t="s">
        <v>135</v>
      </c>
    </row>
    <row r="284" spans="1:51" s="330" customFormat="1" x14ac:dyDescent="0.2">
      <c r="B284" s="331"/>
      <c r="D284" s="299" t="s">
        <v>149</v>
      </c>
      <c r="E284" s="332" t="s">
        <v>1</v>
      </c>
      <c r="F284" s="333" t="s">
        <v>1203</v>
      </c>
      <c r="H284" s="334">
        <v>260.95999999999998</v>
      </c>
      <c r="I284" s="142"/>
      <c r="L284" s="331"/>
      <c r="M284" s="335"/>
      <c r="N284" s="336"/>
      <c r="O284" s="336"/>
      <c r="P284" s="336"/>
      <c r="Q284" s="336"/>
      <c r="R284" s="336"/>
      <c r="S284" s="336"/>
      <c r="T284" s="337"/>
      <c r="AT284" s="332" t="s">
        <v>149</v>
      </c>
      <c r="AU284" s="332" t="s">
        <v>80</v>
      </c>
      <c r="AV284" s="330" t="s">
        <v>80</v>
      </c>
      <c r="AW284" s="330" t="s">
        <v>32</v>
      </c>
      <c r="AX284" s="330" t="s">
        <v>72</v>
      </c>
      <c r="AY284" s="332" t="s">
        <v>135</v>
      </c>
    </row>
    <row r="285" spans="1:51" s="323" customFormat="1" x14ac:dyDescent="0.2">
      <c r="B285" s="324"/>
      <c r="D285" s="299" t="s">
        <v>149</v>
      </c>
      <c r="E285" s="325" t="s">
        <v>1</v>
      </c>
      <c r="F285" s="326" t="s">
        <v>188</v>
      </c>
      <c r="H285" s="325" t="s">
        <v>1</v>
      </c>
      <c r="I285" s="134"/>
      <c r="L285" s="324"/>
      <c r="M285" s="327"/>
      <c r="N285" s="328"/>
      <c r="O285" s="328"/>
      <c r="P285" s="328"/>
      <c r="Q285" s="328"/>
      <c r="R285" s="328"/>
      <c r="S285" s="328"/>
      <c r="T285" s="329"/>
      <c r="AT285" s="325" t="s">
        <v>149</v>
      </c>
      <c r="AU285" s="325" t="s">
        <v>80</v>
      </c>
      <c r="AV285" s="323" t="s">
        <v>78</v>
      </c>
      <c r="AW285" s="323" t="s">
        <v>32</v>
      </c>
      <c r="AX285" s="323" t="s">
        <v>72</v>
      </c>
      <c r="AY285" s="325" t="s">
        <v>135</v>
      </c>
    </row>
    <row r="286" spans="1:51" s="330" customFormat="1" x14ac:dyDescent="0.2">
      <c r="B286" s="331"/>
      <c r="D286" s="299" t="s">
        <v>149</v>
      </c>
      <c r="E286" s="332" t="s">
        <v>1</v>
      </c>
      <c r="F286" s="333" t="s">
        <v>382</v>
      </c>
      <c r="H286" s="334">
        <v>3360</v>
      </c>
      <c r="I286" s="142"/>
      <c r="L286" s="331"/>
      <c r="M286" s="335"/>
      <c r="N286" s="336"/>
      <c r="O286" s="336"/>
      <c r="P286" s="336"/>
      <c r="Q286" s="336"/>
      <c r="R286" s="336"/>
      <c r="S286" s="336"/>
      <c r="T286" s="337"/>
      <c r="AT286" s="332" t="s">
        <v>149</v>
      </c>
      <c r="AU286" s="332" t="s">
        <v>80</v>
      </c>
      <c r="AV286" s="330" t="s">
        <v>80</v>
      </c>
      <c r="AW286" s="330" t="s">
        <v>32</v>
      </c>
      <c r="AX286" s="330" t="s">
        <v>72</v>
      </c>
      <c r="AY286" s="332" t="s">
        <v>135</v>
      </c>
    </row>
    <row r="287" spans="1:51" s="330" customFormat="1" x14ac:dyDescent="0.2">
      <c r="B287" s="331"/>
      <c r="D287" s="299" t="s">
        <v>149</v>
      </c>
      <c r="E287" s="332" t="s">
        <v>1</v>
      </c>
      <c r="F287" s="333" t="s">
        <v>383</v>
      </c>
      <c r="H287" s="334">
        <v>224</v>
      </c>
      <c r="I287" s="142"/>
      <c r="L287" s="331"/>
      <c r="M287" s="335"/>
      <c r="N287" s="336"/>
      <c r="O287" s="336"/>
      <c r="P287" s="336"/>
      <c r="Q287" s="336"/>
      <c r="R287" s="336"/>
      <c r="S287" s="336"/>
      <c r="T287" s="337"/>
      <c r="AT287" s="332" t="s">
        <v>149</v>
      </c>
      <c r="AU287" s="332" t="s">
        <v>80</v>
      </c>
      <c r="AV287" s="330" t="s">
        <v>80</v>
      </c>
      <c r="AW287" s="330" t="s">
        <v>32</v>
      </c>
      <c r="AX287" s="330" t="s">
        <v>72</v>
      </c>
      <c r="AY287" s="332" t="s">
        <v>135</v>
      </c>
    </row>
    <row r="288" spans="1:51" s="323" customFormat="1" x14ac:dyDescent="0.2">
      <c r="B288" s="324"/>
      <c r="D288" s="299" t="s">
        <v>149</v>
      </c>
      <c r="E288" s="325" t="s">
        <v>1</v>
      </c>
      <c r="F288" s="326" t="s">
        <v>1129</v>
      </c>
      <c r="H288" s="325" t="s">
        <v>1</v>
      </c>
      <c r="I288" s="134"/>
      <c r="L288" s="324"/>
      <c r="M288" s="327"/>
      <c r="N288" s="328"/>
      <c r="O288" s="328"/>
      <c r="P288" s="328"/>
      <c r="Q288" s="328"/>
      <c r="R288" s="328"/>
      <c r="S288" s="328"/>
      <c r="T288" s="329"/>
      <c r="AT288" s="325" t="s">
        <v>149</v>
      </c>
      <c r="AU288" s="325" t="s">
        <v>80</v>
      </c>
      <c r="AV288" s="323" t="s">
        <v>78</v>
      </c>
      <c r="AW288" s="323" t="s">
        <v>32</v>
      </c>
      <c r="AX288" s="323" t="s">
        <v>72</v>
      </c>
      <c r="AY288" s="325" t="s">
        <v>135</v>
      </c>
    </row>
    <row r="289" spans="1:65" s="330" customFormat="1" x14ac:dyDescent="0.2">
      <c r="B289" s="331"/>
      <c r="D289" s="299" t="s">
        <v>149</v>
      </c>
      <c r="E289" s="332" t="s">
        <v>1</v>
      </c>
      <c r="F289" s="333" t="s">
        <v>1204</v>
      </c>
      <c r="H289" s="334">
        <v>380.8</v>
      </c>
      <c r="I289" s="142"/>
      <c r="L289" s="331"/>
      <c r="M289" s="335"/>
      <c r="N289" s="336"/>
      <c r="O289" s="336"/>
      <c r="P289" s="336"/>
      <c r="Q289" s="336"/>
      <c r="R289" s="336"/>
      <c r="S289" s="336"/>
      <c r="T289" s="337"/>
      <c r="AT289" s="332" t="s">
        <v>149</v>
      </c>
      <c r="AU289" s="332" t="s">
        <v>80</v>
      </c>
      <c r="AV289" s="330" t="s">
        <v>80</v>
      </c>
      <c r="AW289" s="330" t="s">
        <v>32</v>
      </c>
      <c r="AX289" s="330" t="s">
        <v>72</v>
      </c>
      <c r="AY289" s="332" t="s">
        <v>135</v>
      </c>
    </row>
    <row r="290" spans="1:65" s="323" customFormat="1" x14ac:dyDescent="0.2">
      <c r="B290" s="324"/>
      <c r="D290" s="299" t="s">
        <v>149</v>
      </c>
      <c r="E290" s="325" t="s">
        <v>1</v>
      </c>
      <c r="F290" s="326" t="s">
        <v>1205</v>
      </c>
      <c r="H290" s="325" t="s">
        <v>1</v>
      </c>
      <c r="I290" s="134"/>
      <c r="L290" s="324"/>
      <c r="M290" s="327"/>
      <c r="N290" s="328"/>
      <c r="O290" s="328"/>
      <c r="P290" s="328"/>
      <c r="Q290" s="328"/>
      <c r="R290" s="328"/>
      <c r="S290" s="328"/>
      <c r="T290" s="329"/>
      <c r="AT290" s="325" t="s">
        <v>149</v>
      </c>
      <c r="AU290" s="325" t="s">
        <v>80</v>
      </c>
      <c r="AV290" s="323" t="s">
        <v>78</v>
      </c>
      <c r="AW290" s="323" t="s">
        <v>32</v>
      </c>
      <c r="AX290" s="323" t="s">
        <v>72</v>
      </c>
      <c r="AY290" s="325" t="s">
        <v>135</v>
      </c>
    </row>
    <row r="291" spans="1:65" s="330" customFormat="1" x14ac:dyDescent="0.2">
      <c r="B291" s="331"/>
      <c r="D291" s="299" t="s">
        <v>149</v>
      </c>
      <c r="E291" s="332" t="s">
        <v>1</v>
      </c>
      <c r="F291" s="333" t="s">
        <v>1206</v>
      </c>
      <c r="H291" s="334">
        <v>8.5</v>
      </c>
      <c r="I291" s="142"/>
      <c r="L291" s="331"/>
      <c r="M291" s="335"/>
      <c r="N291" s="336"/>
      <c r="O291" s="336"/>
      <c r="P291" s="336"/>
      <c r="Q291" s="336"/>
      <c r="R291" s="336"/>
      <c r="S291" s="336"/>
      <c r="T291" s="337"/>
      <c r="AT291" s="332" t="s">
        <v>149</v>
      </c>
      <c r="AU291" s="332" t="s">
        <v>80</v>
      </c>
      <c r="AV291" s="330" t="s">
        <v>80</v>
      </c>
      <c r="AW291" s="330" t="s">
        <v>32</v>
      </c>
      <c r="AX291" s="330" t="s">
        <v>72</v>
      </c>
      <c r="AY291" s="332" t="s">
        <v>135</v>
      </c>
    </row>
    <row r="292" spans="1:65" s="338" customFormat="1" x14ac:dyDescent="0.2">
      <c r="B292" s="339"/>
      <c r="D292" s="299" t="s">
        <v>149</v>
      </c>
      <c r="E292" s="340" t="s">
        <v>1</v>
      </c>
      <c r="F292" s="341" t="s">
        <v>165</v>
      </c>
      <c r="H292" s="342">
        <v>9085.2000000000007</v>
      </c>
      <c r="I292" s="150"/>
      <c r="L292" s="339"/>
      <c r="M292" s="343"/>
      <c r="N292" s="344"/>
      <c r="O292" s="344"/>
      <c r="P292" s="344"/>
      <c r="Q292" s="344"/>
      <c r="R292" s="344"/>
      <c r="S292" s="344"/>
      <c r="T292" s="345"/>
      <c r="AT292" s="340" t="s">
        <v>149</v>
      </c>
      <c r="AU292" s="340" t="s">
        <v>80</v>
      </c>
      <c r="AV292" s="338" t="s">
        <v>141</v>
      </c>
      <c r="AW292" s="338" t="s">
        <v>32</v>
      </c>
      <c r="AX292" s="338" t="s">
        <v>78</v>
      </c>
      <c r="AY292" s="340" t="s">
        <v>135</v>
      </c>
    </row>
    <row r="293" spans="1:65" s="205" customFormat="1" ht="16.5" customHeight="1" x14ac:dyDescent="0.2">
      <c r="A293" s="201"/>
      <c r="B293" s="202"/>
      <c r="C293" s="286" t="s">
        <v>7</v>
      </c>
      <c r="D293" s="286" t="s">
        <v>137</v>
      </c>
      <c r="E293" s="287" t="s">
        <v>385</v>
      </c>
      <c r="F293" s="288" t="s">
        <v>386</v>
      </c>
      <c r="G293" s="289" t="s">
        <v>140</v>
      </c>
      <c r="H293" s="290">
        <v>9085.2000000000007</v>
      </c>
      <c r="I293" s="119"/>
      <c r="J293" s="291">
        <f>ROUND(I293*H293,2)</f>
        <v>0</v>
      </c>
      <c r="K293" s="288" t="s">
        <v>155</v>
      </c>
      <c r="L293" s="202"/>
      <c r="M293" s="292" t="s">
        <v>1</v>
      </c>
      <c r="N293" s="293" t="s">
        <v>40</v>
      </c>
      <c r="O293" s="294"/>
      <c r="P293" s="295">
        <f>O293*H293</f>
        <v>0</v>
      </c>
      <c r="Q293" s="295">
        <v>0</v>
      </c>
      <c r="R293" s="295">
        <f>Q293*H293</f>
        <v>0</v>
      </c>
      <c r="S293" s="295">
        <v>0</v>
      </c>
      <c r="T293" s="296">
        <f>S293*H293</f>
        <v>0</v>
      </c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R293" s="297" t="s">
        <v>141</v>
      </c>
      <c r="AT293" s="297" t="s">
        <v>137</v>
      </c>
      <c r="AU293" s="297" t="s">
        <v>80</v>
      </c>
      <c r="AY293" s="192" t="s">
        <v>135</v>
      </c>
      <c r="BE293" s="298">
        <f>IF(N293="základní",J293,0)</f>
        <v>0</v>
      </c>
      <c r="BF293" s="298">
        <f>IF(N293="snížená",J293,0)</f>
        <v>0</v>
      </c>
      <c r="BG293" s="298">
        <f>IF(N293="zákl. přenesená",J293,0)</f>
        <v>0</v>
      </c>
      <c r="BH293" s="298">
        <f>IF(N293="sníž. přenesená",J293,0)</f>
        <v>0</v>
      </c>
      <c r="BI293" s="298">
        <f>IF(N293="nulová",J293,0)</f>
        <v>0</v>
      </c>
      <c r="BJ293" s="192" t="s">
        <v>78</v>
      </c>
      <c r="BK293" s="298">
        <f>ROUND(I293*H293,2)</f>
        <v>0</v>
      </c>
      <c r="BL293" s="192" t="s">
        <v>141</v>
      </c>
      <c r="BM293" s="297" t="s">
        <v>1207</v>
      </c>
    </row>
    <row r="294" spans="1:65" s="205" customFormat="1" ht="19.5" x14ac:dyDescent="0.2">
      <c r="A294" s="201"/>
      <c r="B294" s="202"/>
      <c r="C294" s="201"/>
      <c r="D294" s="299" t="s">
        <v>143</v>
      </c>
      <c r="E294" s="201"/>
      <c r="F294" s="300" t="s">
        <v>388</v>
      </c>
      <c r="G294" s="201"/>
      <c r="H294" s="201"/>
      <c r="I294" s="49"/>
      <c r="J294" s="201"/>
      <c r="K294" s="201"/>
      <c r="L294" s="202"/>
      <c r="M294" s="301"/>
      <c r="N294" s="302"/>
      <c r="O294" s="294"/>
      <c r="P294" s="294"/>
      <c r="Q294" s="294"/>
      <c r="R294" s="294"/>
      <c r="S294" s="294"/>
      <c r="T294" s="303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T294" s="192" t="s">
        <v>143</v>
      </c>
      <c r="AU294" s="192" t="s">
        <v>80</v>
      </c>
    </row>
    <row r="295" spans="1:65" s="205" customFormat="1" ht="24" customHeight="1" x14ac:dyDescent="0.2">
      <c r="A295" s="201"/>
      <c r="B295" s="202"/>
      <c r="C295" s="286" t="s">
        <v>342</v>
      </c>
      <c r="D295" s="286" t="s">
        <v>137</v>
      </c>
      <c r="E295" s="287" t="s">
        <v>403</v>
      </c>
      <c r="F295" s="288" t="s">
        <v>404</v>
      </c>
      <c r="G295" s="289" t="s">
        <v>275</v>
      </c>
      <c r="H295" s="290">
        <v>2540.1770000000001</v>
      </c>
      <c r="I295" s="119"/>
      <c r="J295" s="291">
        <f>ROUND(I295*H295,2)</f>
        <v>0</v>
      </c>
      <c r="K295" s="288" t="s">
        <v>155</v>
      </c>
      <c r="L295" s="202"/>
      <c r="M295" s="292" t="s">
        <v>1</v>
      </c>
      <c r="N295" s="293" t="s">
        <v>40</v>
      </c>
      <c r="O295" s="294"/>
      <c r="P295" s="295">
        <f>O295*H295</f>
        <v>0</v>
      </c>
      <c r="Q295" s="295">
        <v>0</v>
      </c>
      <c r="R295" s="295">
        <f>Q295*H295</f>
        <v>0</v>
      </c>
      <c r="S295" s="295">
        <v>0</v>
      </c>
      <c r="T295" s="296">
        <f>S295*H295</f>
        <v>0</v>
      </c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R295" s="297" t="s">
        <v>141</v>
      </c>
      <c r="AT295" s="297" t="s">
        <v>137</v>
      </c>
      <c r="AU295" s="297" t="s">
        <v>80</v>
      </c>
      <c r="AY295" s="192" t="s">
        <v>135</v>
      </c>
      <c r="BE295" s="298">
        <f>IF(N295="základní",J295,0)</f>
        <v>0</v>
      </c>
      <c r="BF295" s="298">
        <f>IF(N295="snížená",J295,0)</f>
        <v>0</v>
      </c>
      <c r="BG295" s="298">
        <f>IF(N295="zákl. přenesená",J295,0)</f>
        <v>0</v>
      </c>
      <c r="BH295" s="298">
        <f>IF(N295="sníž. přenesená",J295,0)</f>
        <v>0</v>
      </c>
      <c r="BI295" s="298">
        <f>IF(N295="nulová",J295,0)</f>
        <v>0</v>
      </c>
      <c r="BJ295" s="192" t="s">
        <v>78</v>
      </c>
      <c r="BK295" s="298">
        <f>ROUND(I295*H295,2)</f>
        <v>0</v>
      </c>
      <c r="BL295" s="192" t="s">
        <v>141</v>
      </c>
      <c r="BM295" s="297" t="s">
        <v>1208</v>
      </c>
    </row>
    <row r="296" spans="1:65" s="205" customFormat="1" ht="29.25" x14ac:dyDescent="0.2">
      <c r="A296" s="201"/>
      <c r="B296" s="202"/>
      <c r="C296" s="201"/>
      <c r="D296" s="299" t="s">
        <v>143</v>
      </c>
      <c r="E296" s="201"/>
      <c r="F296" s="300" t="s">
        <v>406</v>
      </c>
      <c r="G296" s="201"/>
      <c r="H296" s="201"/>
      <c r="I296" s="49"/>
      <c r="J296" s="201"/>
      <c r="K296" s="201"/>
      <c r="L296" s="202"/>
      <c r="M296" s="301"/>
      <c r="N296" s="302"/>
      <c r="O296" s="294"/>
      <c r="P296" s="294"/>
      <c r="Q296" s="294"/>
      <c r="R296" s="294"/>
      <c r="S296" s="294"/>
      <c r="T296" s="303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T296" s="192" t="s">
        <v>143</v>
      </c>
      <c r="AU296" s="192" t="s">
        <v>80</v>
      </c>
    </row>
    <row r="297" spans="1:65" s="323" customFormat="1" x14ac:dyDescent="0.2">
      <c r="B297" s="324"/>
      <c r="D297" s="299" t="s">
        <v>149</v>
      </c>
      <c r="E297" s="325" t="s">
        <v>1</v>
      </c>
      <c r="F297" s="326" t="s">
        <v>409</v>
      </c>
      <c r="H297" s="325" t="s">
        <v>1</v>
      </c>
      <c r="I297" s="134"/>
      <c r="L297" s="324"/>
      <c r="M297" s="327"/>
      <c r="N297" s="328"/>
      <c r="O297" s="328"/>
      <c r="P297" s="328"/>
      <c r="Q297" s="328"/>
      <c r="R297" s="328"/>
      <c r="S297" s="328"/>
      <c r="T297" s="329"/>
      <c r="AT297" s="325" t="s">
        <v>149</v>
      </c>
      <c r="AU297" s="325" t="s">
        <v>80</v>
      </c>
      <c r="AV297" s="323" t="s">
        <v>78</v>
      </c>
      <c r="AW297" s="323" t="s">
        <v>32</v>
      </c>
      <c r="AX297" s="323" t="s">
        <v>72</v>
      </c>
      <c r="AY297" s="325" t="s">
        <v>135</v>
      </c>
    </row>
    <row r="298" spans="1:65" s="330" customFormat="1" x14ac:dyDescent="0.2">
      <c r="B298" s="331"/>
      <c r="D298" s="299" t="s">
        <v>149</v>
      </c>
      <c r="E298" s="332" t="s">
        <v>1</v>
      </c>
      <c r="F298" s="333" t="s">
        <v>1209</v>
      </c>
      <c r="H298" s="334">
        <v>2540.1770000000001</v>
      </c>
      <c r="I298" s="142"/>
      <c r="L298" s="331"/>
      <c r="M298" s="335"/>
      <c r="N298" s="336"/>
      <c r="O298" s="336"/>
      <c r="P298" s="336"/>
      <c r="Q298" s="336"/>
      <c r="R298" s="336"/>
      <c r="S298" s="336"/>
      <c r="T298" s="337"/>
      <c r="AT298" s="332" t="s">
        <v>149</v>
      </c>
      <c r="AU298" s="332" t="s">
        <v>80</v>
      </c>
      <c r="AV298" s="330" t="s">
        <v>80</v>
      </c>
      <c r="AW298" s="330" t="s">
        <v>32</v>
      </c>
      <c r="AX298" s="330" t="s">
        <v>78</v>
      </c>
      <c r="AY298" s="332" t="s">
        <v>135</v>
      </c>
    </row>
    <row r="299" spans="1:65" s="205" customFormat="1" ht="24" customHeight="1" x14ac:dyDescent="0.2">
      <c r="A299" s="201"/>
      <c r="B299" s="202"/>
      <c r="C299" s="286" t="s">
        <v>348</v>
      </c>
      <c r="D299" s="286" t="s">
        <v>137</v>
      </c>
      <c r="E299" s="287" t="s">
        <v>412</v>
      </c>
      <c r="F299" s="288" t="s">
        <v>413</v>
      </c>
      <c r="G299" s="289" t="s">
        <v>275</v>
      </c>
      <c r="H299" s="290">
        <v>4618.5029999999997</v>
      </c>
      <c r="I299" s="119"/>
      <c r="J299" s="291">
        <f>ROUND(I299*H299,2)</f>
        <v>0</v>
      </c>
      <c r="K299" s="288" t="s">
        <v>155</v>
      </c>
      <c r="L299" s="202"/>
      <c r="M299" s="292" t="s">
        <v>1</v>
      </c>
      <c r="N299" s="293" t="s">
        <v>40</v>
      </c>
      <c r="O299" s="294"/>
      <c r="P299" s="295">
        <f>O299*H299</f>
        <v>0</v>
      </c>
      <c r="Q299" s="295">
        <v>0</v>
      </c>
      <c r="R299" s="295">
        <f>Q299*H299</f>
        <v>0</v>
      </c>
      <c r="S299" s="295">
        <v>0</v>
      </c>
      <c r="T299" s="296">
        <f>S299*H299</f>
        <v>0</v>
      </c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R299" s="297" t="s">
        <v>141</v>
      </c>
      <c r="AT299" s="297" t="s">
        <v>137</v>
      </c>
      <c r="AU299" s="297" t="s">
        <v>80</v>
      </c>
      <c r="AY299" s="192" t="s">
        <v>135</v>
      </c>
      <c r="BE299" s="298">
        <f>IF(N299="základní",J299,0)</f>
        <v>0</v>
      </c>
      <c r="BF299" s="298">
        <f>IF(N299="snížená",J299,0)</f>
        <v>0</v>
      </c>
      <c r="BG299" s="298">
        <f>IF(N299="zákl. přenesená",J299,0)</f>
        <v>0</v>
      </c>
      <c r="BH299" s="298">
        <f>IF(N299="sníž. přenesená",J299,0)</f>
        <v>0</v>
      </c>
      <c r="BI299" s="298">
        <f>IF(N299="nulová",J299,0)</f>
        <v>0</v>
      </c>
      <c r="BJ299" s="192" t="s">
        <v>78</v>
      </c>
      <c r="BK299" s="298">
        <f>ROUND(I299*H299,2)</f>
        <v>0</v>
      </c>
      <c r="BL299" s="192" t="s">
        <v>141</v>
      </c>
      <c r="BM299" s="297" t="s">
        <v>1210</v>
      </c>
    </row>
    <row r="300" spans="1:65" s="205" customFormat="1" ht="39" x14ac:dyDescent="0.2">
      <c r="A300" s="201"/>
      <c r="B300" s="202"/>
      <c r="C300" s="201"/>
      <c r="D300" s="299" t="s">
        <v>143</v>
      </c>
      <c r="E300" s="201"/>
      <c r="F300" s="300" t="s">
        <v>415</v>
      </c>
      <c r="G300" s="201"/>
      <c r="H300" s="201"/>
      <c r="I300" s="49"/>
      <c r="J300" s="201"/>
      <c r="K300" s="201"/>
      <c r="L300" s="202"/>
      <c r="M300" s="301"/>
      <c r="N300" s="302"/>
      <c r="O300" s="294"/>
      <c r="P300" s="294"/>
      <c r="Q300" s="294"/>
      <c r="R300" s="294"/>
      <c r="S300" s="294"/>
      <c r="T300" s="303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T300" s="192" t="s">
        <v>143</v>
      </c>
      <c r="AU300" s="192" t="s">
        <v>80</v>
      </c>
    </row>
    <row r="301" spans="1:65" s="323" customFormat="1" x14ac:dyDescent="0.2">
      <c r="B301" s="324"/>
      <c r="D301" s="299" t="s">
        <v>149</v>
      </c>
      <c r="E301" s="325" t="s">
        <v>1</v>
      </c>
      <c r="F301" s="326" t="s">
        <v>409</v>
      </c>
      <c r="H301" s="325" t="s">
        <v>1</v>
      </c>
      <c r="I301" s="134"/>
      <c r="L301" s="324"/>
      <c r="M301" s="327"/>
      <c r="N301" s="328"/>
      <c r="O301" s="328"/>
      <c r="P301" s="328"/>
      <c r="Q301" s="328"/>
      <c r="R301" s="328"/>
      <c r="S301" s="328"/>
      <c r="T301" s="329"/>
      <c r="AT301" s="325" t="s">
        <v>149</v>
      </c>
      <c r="AU301" s="325" t="s">
        <v>80</v>
      </c>
      <c r="AV301" s="323" t="s">
        <v>78</v>
      </c>
      <c r="AW301" s="323" t="s">
        <v>32</v>
      </c>
      <c r="AX301" s="323" t="s">
        <v>72</v>
      </c>
      <c r="AY301" s="325" t="s">
        <v>135</v>
      </c>
    </row>
    <row r="302" spans="1:65" s="330" customFormat="1" x14ac:dyDescent="0.2">
      <c r="B302" s="331"/>
      <c r="D302" s="299" t="s">
        <v>149</v>
      </c>
      <c r="E302" s="332" t="s">
        <v>1</v>
      </c>
      <c r="F302" s="333" t="s">
        <v>1211</v>
      </c>
      <c r="H302" s="334">
        <v>4618.5029999999997</v>
      </c>
      <c r="I302" s="142"/>
      <c r="L302" s="331"/>
      <c r="M302" s="335"/>
      <c r="N302" s="336"/>
      <c r="O302" s="336"/>
      <c r="P302" s="336"/>
      <c r="Q302" s="336"/>
      <c r="R302" s="336"/>
      <c r="S302" s="336"/>
      <c r="T302" s="337"/>
      <c r="AT302" s="332" t="s">
        <v>149</v>
      </c>
      <c r="AU302" s="332" t="s">
        <v>80</v>
      </c>
      <c r="AV302" s="330" t="s">
        <v>80</v>
      </c>
      <c r="AW302" s="330" t="s">
        <v>32</v>
      </c>
      <c r="AX302" s="330" t="s">
        <v>78</v>
      </c>
      <c r="AY302" s="332" t="s">
        <v>135</v>
      </c>
    </row>
    <row r="303" spans="1:65" s="205" customFormat="1" ht="24" customHeight="1" x14ac:dyDescent="0.2">
      <c r="A303" s="201"/>
      <c r="B303" s="202"/>
      <c r="C303" s="286" t="s">
        <v>355</v>
      </c>
      <c r="D303" s="286" t="s">
        <v>137</v>
      </c>
      <c r="E303" s="287" t="s">
        <v>419</v>
      </c>
      <c r="F303" s="288" t="s">
        <v>420</v>
      </c>
      <c r="G303" s="289" t="s">
        <v>275</v>
      </c>
      <c r="H303" s="290">
        <v>2028.64</v>
      </c>
      <c r="I303" s="119"/>
      <c r="J303" s="291">
        <f>ROUND(I303*H303,2)</f>
        <v>0</v>
      </c>
      <c r="K303" s="288" t="s">
        <v>1</v>
      </c>
      <c r="L303" s="202"/>
      <c r="M303" s="292" t="s">
        <v>1</v>
      </c>
      <c r="N303" s="293" t="s">
        <v>40</v>
      </c>
      <c r="O303" s="294"/>
      <c r="P303" s="295">
        <f>O303*H303</f>
        <v>0</v>
      </c>
      <c r="Q303" s="295">
        <v>0</v>
      </c>
      <c r="R303" s="295">
        <f>Q303*H303</f>
        <v>0</v>
      </c>
      <c r="S303" s="295">
        <v>0</v>
      </c>
      <c r="T303" s="296">
        <f>S303*H303</f>
        <v>0</v>
      </c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R303" s="297" t="s">
        <v>141</v>
      </c>
      <c r="AT303" s="297" t="s">
        <v>137</v>
      </c>
      <c r="AU303" s="297" t="s">
        <v>80</v>
      </c>
      <c r="AY303" s="192" t="s">
        <v>135</v>
      </c>
      <c r="BE303" s="298">
        <f>IF(N303="základní",J303,0)</f>
        <v>0</v>
      </c>
      <c r="BF303" s="298">
        <f>IF(N303="snížená",J303,0)</f>
        <v>0</v>
      </c>
      <c r="BG303" s="298">
        <f>IF(N303="zákl. přenesená",J303,0)</f>
        <v>0</v>
      </c>
      <c r="BH303" s="298">
        <f>IF(N303="sníž. přenesená",J303,0)</f>
        <v>0</v>
      </c>
      <c r="BI303" s="298">
        <f>IF(N303="nulová",J303,0)</f>
        <v>0</v>
      </c>
      <c r="BJ303" s="192" t="s">
        <v>78</v>
      </c>
      <c r="BK303" s="298">
        <f>ROUND(I303*H303,2)</f>
        <v>0</v>
      </c>
      <c r="BL303" s="192" t="s">
        <v>141</v>
      </c>
      <c r="BM303" s="297" t="s">
        <v>1212</v>
      </c>
    </row>
    <row r="304" spans="1:65" s="205" customFormat="1" ht="39" x14ac:dyDescent="0.2">
      <c r="A304" s="201"/>
      <c r="B304" s="202"/>
      <c r="C304" s="201"/>
      <c r="D304" s="299" t="s">
        <v>143</v>
      </c>
      <c r="E304" s="201"/>
      <c r="F304" s="300" t="s">
        <v>415</v>
      </c>
      <c r="G304" s="201"/>
      <c r="H304" s="201"/>
      <c r="I304" s="49"/>
      <c r="J304" s="201"/>
      <c r="K304" s="201"/>
      <c r="L304" s="202"/>
      <c r="M304" s="301"/>
      <c r="N304" s="302"/>
      <c r="O304" s="294"/>
      <c r="P304" s="294"/>
      <c r="Q304" s="294"/>
      <c r="R304" s="294"/>
      <c r="S304" s="294"/>
      <c r="T304" s="303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T304" s="192" t="s">
        <v>143</v>
      </c>
      <c r="AU304" s="192" t="s">
        <v>80</v>
      </c>
    </row>
    <row r="305" spans="1:65" s="205" customFormat="1" ht="24" customHeight="1" x14ac:dyDescent="0.2">
      <c r="A305" s="201"/>
      <c r="B305" s="202"/>
      <c r="C305" s="286" t="s">
        <v>361</v>
      </c>
      <c r="D305" s="286" t="s">
        <v>137</v>
      </c>
      <c r="E305" s="287" t="s">
        <v>423</v>
      </c>
      <c r="F305" s="288" t="s">
        <v>424</v>
      </c>
      <c r="G305" s="289" t="s">
        <v>275</v>
      </c>
      <c r="H305" s="290">
        <v>2589.8629999999998</v>
      </c>
      <c r="I305" s="119"/>
      <c r="J305" s="291">
        <f>ROUND(I305*H305,2)</f>
        <v>0</v>
      </c>
      <c r="K305" s="288" t="s">
        <v>155</v>
      </c>
      <c r="L305" s="202"/>
      <c r="M305" s="292" t="s">
        <v>1</v>
      </c>
      <c r="N305" s="293" t="s">
        <v>40</v>
      </c>
      <c r="O305" s="294"/>
      <c r="P305" s="295">
        <f>O305*H305</f>
        <v>0</v>
      </c>
      <c r="Q305" s="295">
        <v>0</v>
      </c>
      <c r="R305" s="295">
        <f>Q305*H305</f>
        <v>0</v>
      </c>
      <c r="S305" s="295">
        <v>0</v>
      </c>
      <c r="T305" s="296">
        <f>S305*H305</f>
        <v>0</v>
      </c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R305" s="297" t="s">
        <v>141</v>
      </c>
      <c r="AT305" s="297" t="s">
        <v>137</v>
      </c>
      <c r="AU305" s="297" t="s">
        <v>80</v>
      </c>
      <c r="AY305" s="192" t="s">
        <v>135</v>
      </c>
      <c r="BE305" s="298">
        <f>IF(N305="základní",J305,0)</f>
        <v>0</v>
      </c>
      <c r="BF305" s="298">
        <f>IF(N305="snížená",J305,0)</f>
        <v>0</v>
      </c>
      <c r="BG305" s="298">
        <f>IF(N305="zákl. přenesená",J305,0)</f>
        <v>0</v>
      </c>
      <c r="BH305" s="298">
        <f>IF(N305="sníž. přenesená",J305,0)</f>
        <v>0</v>
      </c>
      <c r="BI305" s="298">
        <f>IF(N305="nulová",J305,0)</f>
        <v>0</v>
      </c>
      <c r="BJ305" s="192" t="s">
        <v>78</v>
      </c>
      <c r="BK305" s="298">
        <f>ROUND(I305*H305,2)</f>
        <v>0</v>
      </c>
      <c r="BL305" s="192" t="s">
        <v>141</v>
      </c>
      <c r="BM305" s="297" t="s">
        <v>1213</v>
      </c>
    </row>
    <row r="306" spans="1:65" s="205" customFormat="1" ht="39" x14ac:dyDescent="0.2">
      <c r="A306" s="201"/>
      <c r="B306" s="202"/>
      <c r="C306" s="201"/>
      <c r="D306" s="299" t="s">
        <v>143</v>
      </c>
      <c r="E306" s="201"/>
      <c r="F306" s="300" t="s">
        <v>426</v>
      </c>
      <c r="G306" s="201"/>
      <c r="H306" s="201"/>
      <c r="I306" s="49"/>
      <c r="J306" s="201"/>
      <c r="K306" s="201"/>
      <c r="L306" s="202"/>
      <c r="M306" s="301"/>
      <c r="N306" s="302"/>
      <c r="O306" s="294"/>
      <c r="P306" s="294"/>
      <c r="Q306" s="294"/>
      <c r="R306" s="294"/>
      <c r="S306" s="294"/>
      <c r="T306" s="303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T306" s="192" t="s">
        <v>143</v>
      </c>
      <c r="AU306" s="192" t="s">
        <v>80</v>
      </c>
    </row>
    <row r="307" spans="1:65" s="323" customFormat="1" x14ac:dyDescent="0.2">
      <c r="B307" s="324"/>
      <c r="D307" s="299" t="s">
        <v>149</v>
      </c>
      <c r="E307" s="325" t="s">
        <v>1</v>
      </c>
      <c r="F307" s="326" t="s">
        <v>427</v>
      </c>
      <c r="H307" s="325" t="s">
        <v>1</v>
      </c>
      <c r="I307" s="134"/>
      <c r="L307" s="324"/>
      <c r="M307" s="327"/>
      <c r="N307" s="328"/>
      <c r="O307" s="328"/>
      <c r="P307" s="328"/>
      <c r="Q307" s="328"/>
      <c r="R307" s="328"/>
      <c r="S307" s="328"/>
      <c r="T307" s="329"/>
      <c r="AT307" s="325" t="s">
        <v>149</v>
      </c>
      <c r="AU307" s="325" t="s">
        <v>80</v>
      </c>
      <c r="AV307" s="323" t="s">
        <v>78</v>
      </c>
      <c r="AW307" s="323" t="s">
        <v>32</v>
      </c>
      <c r="AX307" s="323" t="s">
        <v>72</v>
      </c>
      <c r="AY307" s="325" t="s">
        <v>135</v>
      </c>
    </row>
    <row r="308" spans="1:65" s="330" customFormat="1" x14ac:dyDescent="0.2">
      <c r="B308" s="331"/>
      <c r="D308" s="299" t="s">
        <v>149</v>
      </c>
      <c r="E308" s="332" t="s">
        <v>1</v>
      </c>
      <c r="F308" s="333" t="s">
        <v>1214</v>
      </c>
      <c r="H308" s="334">
        <v>4618.5029999999997</v>
      </c>
      <c r="I308" s="142"/>
      <c r="L308" s="331"/>
      <c r="M308" s="335"/>
      <c r="N308" s="336"/>
      <c r="O308" s="336"/>
      <c r="P308" s="336"/>
      <c r="Q308" s="336"/>
      <c r="R308" s="336"/>
      <c r="S308" s="336"/>
      <c r="T308" s="337"/>
      <c r="AT308" s="332" t="s">
        <v>149</v>
      </c>
      <c r="AU308" s="332" t="s">
        <v>80</v>
      </c>
      <c r="AV308" s="330" t="s">
        <v>80</v>
      </c>
      <c r="AW308" s="330" t="s">
        <v>32</v>
      </c>
      <c r="AX308" s="330" t="s">
        <v>72</v>
      </c>
      <c r="AY308" s="332" t="s">
        <v>135</v>
      </c>
    </row>
    <row r="309" spans="1:65" s="323" customFormat="1" x14ac:dyDescent="0.2">
      <c r="B309" s="324"/>
      <c r="D309" s="299" t="s">
        <v>149</v>
      </c>
      <c r="E309" s="325" t="s">
        <v>1</v>
      </c>
      <c r="F309" s="326" t="s">
        <v>429</v>
      </c>
      <c r="H309" s="325" t="s">
        <v>1</v>
      </c>
      <c r="I309" s="134"/>
      <c r="L309" s="324"/>
      <c r="M309" s="327"/>
      <c r="N309" s="328"/>
      <c r="O309" s="328"/>
      <c r="P309" s="328"/>
      <c r="Q309" s="328"/>
      <c r="R309" s="328"/>
      <c r="S309" s="328"/>
      <c r="T309" s="329"/>
      <c r="AT309" s="325" t="s">
        <v>149</v>
      </c>
      <c r="AU309" s="325" t="s">
        <v>80</v>
      </c>
      <c r="AV309" s="323" t="s">
        <v>78</v>
      </c>
      <c r="AW309" s="323" t="s">
        <v>32</v>
      </c>
      <c r="AX309" s="323" t="s">
        <v>72</v>
      </c>
      <c r="AY309" s="325" t="s">
        <v>135</v>
      </c>
    </row>
    <row r="310" spans="1:65" s="330" customFormat="1" x14ac:dyDescent="0.2">
      <c r="B310" s="331"/>
      <c r="D310" s="299" t="s">
        <v>149</v>
      </c>
      <c r="E310" s="332" t="s">
        <v>1</v>
      </c>
      <c r="F310" s="333" t="s">
        <v>1215</v>
      </c>
      <c r="H310" s="334">
        <v>-2898.0569999999998</v>
      </c>
      <c r="I310" s="142"/>
      <c r="L310" s="331"/>
      <c r="M310" s="335"/>
      <c r="N310" s="336"/>
      <c r="O310" s="336"/>
      <c r="P310" s="336"/>
      <c r="Q310" s="336"/>
      <c r="R310" s="336"/>
      <c r="S310" s="336"/>
      <c r="T310" s="337"/>
      <c r="AT310" s="332" t="s">
        <v>149</v>
      </c>
      <c r="AU310" s="332" t="s">
        <v>80</v>
      </c>
      <c r="AV310" s="330" t="s">
        <v>80</v>
      </c>
      <c r="AW310" s="330" t="s">
        <v>32</v>
      </c>
      <c r="AX310" s="330" t="s">
        <v>72</v>
      </c>
      <c r="AY310" s="332" t="s">
        <v>135</v>
      </c>
    </row>
    <row r="311" spans="1:65" s="330" customFormat="1" x14ac:dyDescent="0.2">
      <c r="B311" s="331"/>
      <c r="D311" s="299" t="s">
        <v>149</v>
      </c>
      <c r="E311" s="332" t="s">
        <v>1</v>
      </c>
      <c r="F311" s="333" t="s">
        <v>1216</v>
      </c>
      <c r="H311" s="334">
        <v>869.41700000000003</v>
      </c>
      <c r="I311" s="142"/>
      <c r="L311" s="331"/>
      <c r="M311" s="335"/>
      <c r="N311" s="336"/>
      <c r="O311" s="336"/>
      <c r="P311" s="336"/>
      <c r="Q311" s="336"/>
      <c r="R311" s="336"/>
      <c r="S311" s="336"/>
      <c r="T311" s="337"/>
      <c r="AT311" s="332" t="s">
        <v>149</v>
      </c>
      <c r="AU311" s="332" t="s">
        <v>80</v>
      </c>
      <c r="AV311" s="330" t="s">
        <v>80</v>
      </c>
      <c r="AW311" s="330" t="s">
        <v>32</v>
      </c>
      <c r="AX311" s="330" t="s">
        <v>72</v>
      </c>
      <c r="AY311" s="332" t="s">
        <v>135</v>
      </c>
    </row>
    <row r="312" spans="1:65" s="338" customFormat="1" x14ac:dyDescent="0.2">
      <c r="B312" s="339"/>
      <c r="D312" s="299" t="s">
        <v>149</v>
      </c>
      <c r="E312" s="340" t="s">
        <v>1</v>
      </c>
      <c r="F312" s="341" t="s">
        <v>165</v>
      </c>
      <c r="H312" s="342">
        <v>2589.8629999999998</v>
      </c>
      <c r="I312" s="150"/>
      <c r="L312" s="339"/>
      <c r="M312" s="343"/>
      <c r="N312" s="344"/>
      <c r="O312" s="344"/>
      <c r="P312" s="344"/>
      <c r="Q312" s="344"/>
      <c r="R312" s="344"/>
      <c r="S312" s="344"/>
      <c r="T312" s="345"/>
      <c r="AT312" s="340" t="s">
        <v>149</v>
      </c>
      <c r="AU312" s="340" t="s">
        <v>80</v>
      </c>
      <c r="AV312" s="338" t="s">
        <v>141</v>
      </c>
      <c r="AW312" s="338" t="s">
        <v>32</v>
      </c>
      <c r="AX312" s="338" t="s">
        <v>78</v>
      </c>
      <c r="AY312" s="340" t="s">
        <v>135</v>
      </c>
    </row>
    <row r="313" spans="1:65" s="205" customFormat="1" ht="24" customHeight="1" x14ac:dyDescent="0.2">
      <c r="A313" s="201"/>
      <c r="B313" s="202"/>
      <c r="C313" s="286" t="s">
        <v>384</v>
      </c>
      <c r="D313" s="286" t="s">
        <v>137</v>
      </c>
      <c r="E313" s="287" t="s">
        <v>433</v>
      </c>
      <c r="F313" s="288" t="s">
        <v>434</v>
      </c>
      <c r="G313" s="289" t="s">
        <v>275</v>
      </c>
      <c r="H313" s="290">
        <v>2028.64</v>
      </c>
      <c r="I313" s="119"/>
      <c r="J313" s="291">
        <f>ROUND(I313*H313,2)</f>
        <v>0</v>
      </c>
      <c r="K313" s="288" t="s">
        <v>155</v>
      </c>
      <c r="L313" s="202"/>
      <c r="M313" s="292" t="s">
        <v>1</v>
      </c>
      <c r="N313" s="293" t="s">
        <v>40</v>
      </c>
      <c r="O313" s="294"/>
      <c r="P313" s="295">
        <f>O313*H313</f>
        <v>0</v>
      </c>
      <c r="Q313" s="295">
        <v>0</v>
      </c>
      <c r="R313" s="295">
        <f>Q313*H313</f>
        <v>0</v>
      </c>
      <c r="S313" s="295">
        <v>0</v>
      </c>
      <c r="T313" s="296">
        <f>S313*H313</f>
        <v>0</v>
      </c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R313" s="297" t="s">
        <v>141</v>
      </c>
      <c r="AT313" s="297" t="s">
        <v>137</v>
      </c>
      <c r="AU313" s="297" t="s">
        <v>80</v>
      </c>
      <c r="AY313" s="192" t="s">
        <v>135</v>
      </c>
      <c r="BE313" s="298">
        <f>IF(N313="základní",J313,0)</f>
        <v>0</v>
      </c>
      <c r="BF313" s="298">
        <f>IF(N313="snížená",J313,0)</f>
        <v>0</v>
      </c>
      <c r="BG313" s="298">
        <f>IF(N313="zákl. přenesená",J313,0)</f>
        <v>0</v>
      </c>
      <c r="BH313" s="298">
        <f>IF(N313="sníž. přenesená",J313,0)</f>
        <v>0</v>
      </c>
      <c r="BI313" s="298">
        <f>IF(N313="nulová",J313,0)</f>
        <v>0</v>
      </c>
      <c r="BJ313" s="192" t="s">
        <v>78</v>
      </c>
      <c r="BK313" s="298">
        <f>ROUND(I313*H313,2)</f>
        <v>0</v>
      </c>
      <c r="BL313" s="192" t="s">
        <v>141</v>
      </c>
      <c r="BM313" s="297" t="s">
        <v>1217</v>
      </c>
    </row>
    <row r="314" spans="1:65" s="205" customFormat="1" ht="19.5" x14ac:dyDescent="0.2">
      <c r="A314" s="201"/>
      <c r="B314" s="202"/>
      <c r="C314" s="201"/>
      <c r="D314" s="299" t="s">
        <v>143</v>
      </c>
      <c r="E314" s="201"/>
      <c r="F314" s="300" t="s">
        <v>436</v>
      </c>
      <c r="G314" s="201"/>
      <c r="H314" s="201"/>
      <c r="I314" s="49"/>
      <c r="J314" s="201"/>
      <c r="K314" s="201"/>
      <c r="L314" s="202"/>
      <c r="M314" s="301"/>
      <c r="N314" s="302"/>
      <c r="O314" s="294"/>
      <c r="P314" s="294"/>
      <c r="Q314" s="294"/>
      <c r="R314" s="294"/>
      <c r="S314" s="294"/>
      <c r="T314" s="303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T314" s="192" t="s">
        <v>143</v>
      </c>
      <c r="AU314" s="192" t="s">
        <v>80</v>
      </c>
    </row>
    <row r="315" spans="1:65" s="323" customFormat="1" x14ac:dyDescent="0.2">
      <c r="B315" s="324"/>
      <c r="D315" s="299" t="s">
        <v>149</v>
      </c>
      <c r="E315" s="325" t="s">
        <v>1</v>
      </c>
      <c r="F315" s="326" t="s">
        <v>437</v>
      </c>
      <c r="H315" s="325" t="s">
        <v>1</v>
      </c>
      <c r="I315" s="134"/>
      <c r="L315" s="324"/>
      <c r="M315" s="327"/>
      <c r="N315" s="328"/>
      <c r="O315" s="328"/>
      <c r="P315" s="328"/>
      <c r="Q315" s="328"/>
      <c r="R315" s="328"/>
      <c r="S315" s="328"/>
      <c r="T315" s="329"/>
      <c r="AT315" s="325" t="s">
        <v>149</v>
      </c>
      <c r="AU315" s="325" t="s">
        <v>80</v>
      </c>
      <c r="AV315" s="323" t="s">
        <v>78</v>
      </c>
      <c r="AW315" s="323" t="s">
        <v>32</v>
      </c>
      <c r="AX315" s="323" t="s">
        <v>72</v>
      </c>
      <c r="AY315" s="325" t="s">
        <v>135</v>
      </c>
    </row>
    <row r="316" spans="1:65" s="330" customFormat="1" x14ac:dyDescent="0.2">
      <c r="B316" s="331"/>
      <c r="D316" s="299" t="s">
        <v>149</v>
      </c>
      <c r="E316" s="332" t="s">
        <v>1</v>
      </c>
      <c r="F316" s="333" t="s">
        <v>1218</v>
      </c>
      <c r="H316" s="334">
        <v>2898.0569999999998</v>
      </c>
      <c r="I316" s="142"/>
      <c r="L316" s="331"/>
      <c r="M316" s="335"/>
      <c r="N316" s="336"/>
      <c r="O316" s="336"/>
      <c r="P316" s="336"/>
      <c r="Q316" s="336"/>
      <c r="R316" s="336"/>
      <c r="S316" s="336"/>
      <c r="T316" s="337"/>
      <c r="AT316" s="332" t="s">
        <v>149</v>
      </c>
      <c r="AU316" s="332" t="s">
        <v>80</v>
      </c>
      <c r="AV316" s="330" t="s">
        <v>80</v>
      </c>
      <c r="AW316" s="330" t="s">
        <v>32</v>
      </c>
      <c r="AX316" s="330" t="s">
        <v>72</v>
      </c>
      <c r="AY316" s="332" t="s">
        <v>135</v>
      </c>
    </row>
    <row r="317" spans="1:65" s="323" customFormat="1" x14ac:dyDescent="0.2">
      <c r="B317" s="324"/>
      <c r="D317" s="299" t="s">
        <v>149</v>
      </c>
      <c r="E317" s="325" t="s">
        <v>1</v>
      </c>
      <c r="F317" s="326" t="s">
        <v>1219</v>
      </c>
      <c r="H317" s="325" t="s">
        <v>1</v>
      </c>
      <c r="I317" s="134"/>
      <c r="L317" s="324"/>
      <c r="M317" s="327"/>
      <c r="N317" s="328"/>
      <c r="O317" s="328"/>
      <c r="P317" s="328"/>
      <c r="Q317" s="328"/>
      <c r="R317" s="328"/>
      <c r="S317" s="328"/>
      <c r="T317" s="329"/>
      <c r="AT317" s="325" t="s">
        <v>149</v>
      </c>
      <c r="AU317" s="325" t="s">
        <v>80</v>
      </c>
      <c r="AV317" s="323" t="s">
        <v>78</v>
      </c>
      <c r="AW317" s="323" t="s">
        <v>32</v>
      </c>
      <c r="AX317" s="323" t="s">
        <v>72</v>
      </c>
      <c r="AY317" s="325" t="s">
        <v>135</v>
      </c>
    </row>
    <row r="318" spans="1:65" s="330" customFormat="1" x14ac:dyDescent="0.2">
      <c r="B318" s="331"/>
      <c r="D318" s="299" t="s">
        <v>149</v>
      </c>
      <c r="E318" s="332" t="s">
        <v>1</v>
      </c>
      <c r="F318" s="333" t="s">
        <v>1220</v>
      </c>
      <c r="H318" s="334">
        <v>-869.41700000000003</v>
      </c>
      <c r="I318" s="142"/>
      <c r="L318" s="331"/>
      <c r="M318" s="335"/>
      <c r="N318" s="336"/>
      <c r="O318" s="336"/>
      <c r="P318" s="336"/>
      <c r="Q318" s="336"/>
      <c r="R318" s="336"/>
      <c r="S318" s="336"/>
      <c r="T318" s="337"/>
      <c r="AT318" s="332" t="s">
        <v>149</v>
      </c>
      <c r="AU318" s="332" t="s">
        <v>80</v>
      </c>
      <c r="AV318" s="330" t="s">
        <v>80</v>
      </c>
      <c r="AW318" s="330" t="s">
        <v>32</v>
      </c>
      <c r="AX318" s="330" t="s">
        <v>72</v>
      </c>
      <c r="AY318" s="332" t="s">
        <v>135</v>
      </c>
    </row>
    <row r="319" spans="1:65" s="338" customFormat="1" x14ac:dyDescent="0.2">
      <c r="B319" s="339"/>
      <c r="D319" s="299" t="s">
        <v>149</v>
      </c>
      <c r="E319" s="340" t="s">
        <v>1</v>
      </c>
      <c r="F319" s="341" t="s">
        <v>165</v>
      </c>
      <c r="H319" s="342">
        <v>2028.6399999999999</v>
      </c>
      <c r="I319" s="150"/>
      <c r="L319" s="339"/>
      <c r="M319" s="343"/>
      <c r="N319" s="344"/>
      <c r="O319" s="344"/>
      <c r="P319" s="344"/>
      <c r="Q319" s="344"/>
      <c r="R319" s="344"/>
      <c r="S319" s="344"/>
      <c r="T319" s="345"/>
      <c r="AT319" s="340" t="s">
        <v>149</v>
      </c>
      <c r="AU319" s="340" t="s">
        <v>80</v>
      </c>
      <c r="AV319" s="338" t="s">
        <v>141</v>
      </c>
      <c r="AW319" s="338" t="s">
        <v>32</v>
      </c>
      <c r="AX319" s="338" t="s">
        <v>78</v>
      </c>
      <c r="AY319" s="340" t="s">
        <v>135</v>
      </c>
    </row>
    <row r="320" spans="1:65" s="205" customFormat="1" ht="24" customHeight="1" x14ac:dyDescent="0.2">
      <c r="A320" s="201"/>
      <c r="B320" s="202"/>
      <c r="C320" s="286" t="s">
        <v>389</v>
      </c>
      <c r="D320" s="286" t="s">
        <v>137</v>
      </c>
      <c r="E320" s="287" t="s">
        <v>442</v>
      </c>
      <c r="F320" s="288" t="s">
        <v>443</v>
      </c>
      <c r="G320" s="289" t="s">
        <v>275</v>
      </c>
      <c r="H320" s="290">
        <v>2589.8629999999998</v>
      </c>
      <c r="I320" s="119"/>
      <c r="J320" s="291">
        <f>ROUND(I320*H320,2)</f>
        <v>0</v>
      </c>
      <c r="K320" s="288" t="s">
        <v>1</v>
      </c>
      <c r="L320" s="202"/>
      <c r="M320" s="292" t="s">
        <v>1</v>
      </c>
      <c r="N320" s="293" t="s">
        <v>40</v>
      </c>
      <c r="O320" s="294"/>
      <c r="P320" s="295">
        <f>O320*H320</f>
        <v>0</v>
      </c>
      <c r="Q320" s="295">
        <v>0</v>
      </c>
      <c r="R320" s="295">
        <f>Q320*H320</f>
        <v>0</v>
      </c>
      <c r="S320" s="295">
        <v>0</v>
      </c>
      <c r="T320" s="296">
        <f>S320*H320</f>
        <v>0</v>
      </c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R320" s="297" t="s">
        <v>141</v>
      </c>
      <c r="AT320" s="297" t="s">
        <v>137</v>
      </c>
      <c r="AU320" s="297" t="s">
        <v>80</v>
      </c>
      <c r="AY320" s="192" t="s">
        <v>135</v>
      </c>
      <c r="BE320" s="298">
        <f>IF(N320="základní",J320,0)</f>
        <v>0</v>
      </c>
      <c r="BF320" s="298">
        <f>IF(N320="snížená",J320,0)</f>
        <v>0</v>
      </c>
      <c r="BG320" s="298">
        <f>IF(N320="zákl. přenesená",J320,0)</f>
        <v>0</v>
      </c>
      <c r="BH320" s="298">
        <f>IF(N320="sníž. přenesená",J320,0)</f>
        <v>0</v>
      </c>
      <c r="BI320" s="298">
        <f>IF(N320="nulová",J320,0)</f>
        <v>0</v>
      </c>
      <c r="BJ320" s="192" t="s">
        <v>78</v>
      </c>
      <c r="BK320" s="298">
        <f>ROUND(I320*H320,2)</f>
        <v>0</v>
      </c>
      <c r="BL320" s="192" t="s">
        <v>141</v>
      </c>
      <c r="BM320" s="297" t="s">
        <v>1221</v>
      </c>
    </row>
    <row r="321" spans="1:65" s="205" customFormat="1" ht="19.5" x14ac:dyDescent="0.2">
      <c r="A321" s="201"/>
      <c r="B321" s="202"/>
      <c r="C321" s="201"/>
      <c r="D321" s="299" t="s">
        <v>143</v>
      </c>
      <c r="E321" s="201"/>
      <c r="F321" s="300" t="s">
        <v>436</v>
      </c>
      <c r="G321" s="201"/>
      <c r="H321" s="201"/>
      <c r="I321" s="49"/>
      <c r="J321" s="201"/>
      <c r="K321" s="201"/>
      <c r="L321" s="202"/>
      <c r="M321" s="301"/>
      <c r="N321" s="302"/>
      <c r="O321" s="294"/>
      <c r="P321" s="294"/>
      <c r="Q321" s="294"/>
      <c r="R321" s="294"/>
      <c r="S321" s="294"/>
      <c r="T321" s="303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T321" s="192" t="s">
        <v>143</v>
      </c>
      <c r="AU321" s="192" t="s">
        <v>80</v>
      </c>
    </row>
    <row r="322" spans="1:65" s="205" customFormat="1" ht="16.5" customHeight="1" x14ac:dyDescent="0.2">
      <c r="A322" s="201"/>
      <c r="B322" s="202"/>
      <c r="C322" s="286" t="s">
        <v>397</v>
      </c>
      <c r="D322" s="286" t="s">
        <v>137</v>
      </c>
      <c r="E322" s="287" t="s">
        <v>446</v>
      </c>
      <c r="F322" s="288" t="s">
        <v>447</v>
      </c>
      <c r="G322" s="289" t="s">
        <v>275</v>
      </c>
      <c r="H322" s="290">
        <v>2589.8629999999998</v>
      </c>
      <c r="I322" s="119"/>
      <c r="J322" s="291">
        <f>ROUND(I322*H322,2)</f>
        <v>0</v>
      </c>
      <c r="K322" s="288" t="s">
        <v>155</v>
      </c>
      <c r="L322" s="202"/>
      <c r="M322" s="292" t="s">
        <v>1</v>
      </c>
      <c r="N322" s="293" t="s">
        <v>40</v>
      </c>
      <c r="O322" s="294"/>
      <c r="P322" s="295">
        <f>O322*H322</f>
        <v>0</v>
      </c>
      <c r="Q322" s="295">
        <v>0</v>
      </c>
      <c r="R322" s="295">
        <f>Q322*H322</f>
        <v>0</v>
      </c>
      <c r="S322" s="295">
        <v>0</v>
      </c>
      <c r="T322" s="296">
        <f>S322*H322</f>
        <v>0</v>
      </c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R322" s="297" t="s">
        <v>141</v>
      </c>
      <c r="AT322" s="297" t="s">
        <v>137</v>
      </c>
      <c r="AU322" s="297" t="s">
        <v>80</v>
      </c>
      <c r="AY322" s="192" t="s">
        <v>135</v>
      </c>
      <c r="BE322" s="298">
        <f>IF(N322="základní",J322,0)</f>
        <v>0</v>
      </c>
      <c r="BF322" s="298">
        <f>IF(N322="snížená",J322,0)</f>
        <v>0</v>
      </c>
      <c r="BG322" s="298">
        <f>IF(N322="zákl. přenesená",J322,0)</f>
        <v>0</v>
      </c>
      <c r="BH322" s="298">
        <f>IF(N322="sníž. přenesená",J322,0)</f>
        <v>0</v>
      </c>
      <c r="BI322" s="298">
        <f>IF(N322="nulová",J322,0)</f>
        <v>0</v>
      </c>
      <c r="BJ322" s="192" t="s">
        <v>78</v>
      </c>
      <c r="BK322" s="298">
        <f>ROUND(I322*H322,2)</f>
        <v>0</v>
      </c>
      <c r="BL322" s="192" t="s">
        <v>141</v>
      </c>
      <c r="BM322" s="297" t="s">
        <v>1222</v>
      </c>
    </row>
    <row r="323" spans="1:65" s="205" customFormat="1" x14ac:dyDescent="0.2">
      <c r="A323" s="201"/>
      <c r="B323" s="202"/>
      <c r="C323" s="201"/>
      <c r="D323" s="299" t="s">
        <v>143</v>
      </c>
      <c r="E323" s="201"/>
      <c r="F323" s="300" t="s">
        <v>449</v>
      </c>
      <c r="G323" s="201"/>
      <c r="H323" s="201"/>
      <c r="I323" s="49"/>
      <c r="J323" s="201"/>
      <c r="K323" s="201"/>
      <c r="L323" s="202"/>
      <c r="M323" s="301"/>
      <c r="N323" s="302"/>
      <c r="O323" s="294"/>
      <c r="P323" s="294"/>
      <c r="Q323" s="294"/>
      <c r="R323" s="294"/>
      <c r="S323" s="294"/>
      <c r="T323" s="303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T323" s="192" t="s">
        <v>143</v>
      </c>
      <c r="AU323" s="192" t="s">
        <v>80</v>
      </c>
    </row>
    <row r="324" spans="1:65" s="205" customFormat="1" ht="24" customHeight="1" x14ac:dyDescent="0.2">
      <c r="A324" s="201"/>
      <c r="B324" s="202"/>
      <c r="C324" s="286" t="s">
        <v>402</v>
      </c>
      <c r="D324" s="286" t="s">
        <v>137</v>
      </c>
      <c r="E324" s="287" t="s">
        <v>451</v>
      </c>
      <c r="F324" s="288" t="s">
        <v>452</v>
      </c>
      <c r="G324" s="289" t="s">
        <v>453</v>
      </c>
      <c r="H324" s="290">
        <v>4661.7529999999997</v>
      </c>
      <c r="I324" s="119"/>
      <c r="J324" s="291">
        <f>ROUND(I324*H324,2)</f>
        <v>0</v>
      </c>
      <c r="K324" s="288" t="s">
        <v>155</v>
      </c>
      <c r="L324" s="202"/>
      <c r="M324" s="292" t="s">
        <v>1</v>
      </c>
      <c r="N324" s="293" t="s">
        <v>40</v>
      </c>
      <c r="O324" s="294"/>
      <c r="P324" s="295">
        <f>O324*H324</f>
        <v>0</v>
      </c>
      <c r="Q324" s="295">
        <v>0</v>
      </c>
      <c r="R324" s="295">
        <f>Q324*H324</f>
        <v>0</v>
      </c>
      <c r="S324" s="295">
        <v>0</v>
      </c>
      <c r="T324" s="296">
        <f>S324*H324</f>
        <v>0</v>
      </c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R324" s="297" t="s">
        <v>141</v>
      </c>
      <c r="AT324" s="297" t="s">
        <v>137</v>
      </c>
      <c r="AU324" s="297" t="s">
        <v>80</v>
      </c>
      <c r="AY324" s="192" t="s">
        <v>135</v>
      </c>
      <c r="BE324" s="298">
        <f>IF(N324="základní",J324,0)</f>
        <v>0</v>
      </c>
      <c r="BF324" s="298">
        <f>IF(N324="snížená",J324,0)</f>
        <v>0</v>
      </c>
      <c r="BG324" s="298">
        <f>IF(N324="zákl. přenesená",J324,0)</f>
        <v>0</v>
      </c>
      <c r="BH324" s="298">
        <f>IF(N324="sníž. přenesená",J324,0)</f>
        <v>0</v>
      </c>
      <c r="BI324" s="298">
        <f>IF(N324="nulová",J324,0)</f>
        <v>0</v>
      </c>
      <c r="BJ324" s="192" t="s">
        <v>78</v>
      </c>
      <c r="BK324" s="298">
        <f>ROUND(I324*H324,2)</f>
        <v>0</v>
      </c>
      <c r="BL324" s="192" t="s">
        <v>141</v>
      </c>
      <c r="BM324" s="297" t="s">
        <v>1223</v>
      </c>
    </row>
    <row r="325" spans="1:65" s="205" customFormat="1" ht="29.25" x14ac:dyDescent="0.2">
      <c r="A325" s="201"/>
      <c r="B325" s="202"/>
      <c r="C325" s="201"/>
      <c r="D325" s="299" t="s">
        <v>143</v>
      </c>
      <c r="E325" s="201"/>
      <c r="F325" s="300" t="s">
        <v>455</v>
      </c>
      <c r="G325" s="201"/>
      <c r="H325" s="201"/>
      <c r="I325" s="49"/>
      <c r="J325" s="201"/>
      <c r="K325" s="201"/>
      <c r="L325" s="202"/>
      <c r="M325" s="301"/>
      <c r="N325" s="302"/>
      <c r="O325" s="294"/>
      <c r="P325" s="294"/>
      <c r="Q325" s="294"/>
      <c r="R325" s="294"/>
      <c r="S325" s="294"/>
      <c r="T325" s="303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T325" s="192" t="s">
        <v>143</v>
      </c>
      <c r="AU325" s="192" t="s">
        <v>80</v>
      </c>
    </row>
    <row r="326" spans="1:65" s="330" customFormat="1" x14ac:dyDescent="0.2">
      <c r="B326" s="331"/>
      <c r="D326" s="299" t="s">
        <v>149</v>
      </c>
      <c r="F326" s="333" t="s">
        <v>1224</v>
      </c>
      <c r="H326" s="334">
        <v>4661.7529999999997</v>
      </c>
      <c r="I326" s="142"/>
      <c r="L326" s="331"/>
      <c r="M326" s="335"/>
      <c r="N326" s="336"/>
      <c r="O326" s="336"/>
      <c r="P326" s="336"/>
      <c r="Q326" s="336"/>
      <c r="R326" s="336"/>
      <c r="S326" s="336"/>
      <c r="T326" s="337"/>
      <c r="AT326" s="332" t="s">
        <v>149</v>
      </c>
      <c r="AU326" s="332" t="s">
        <v>80</v>
      </c>
      <c r="AV326" s="330" t="s">
        <v>80</v>
      </c>
      <c r="AW326" s="330" t="s">
        <v>3</v>
      </c>
      <c r="AX326" s="330" t="s">
        <v>78</v>
      </c>
      <c r="AY326" s="332" t="s">
        <v>135</v>
      </c>
    </row>
    <row r="327" spans="1:65" s="205" customFormat="1" ht="24" customHeight="1" x14ac:dyDescent="0.2">
      <c r="A327" s="201"/>
      <c r="B327" s="202"/>
      <c r="C327" s="286" t="s">
        <v>411</v>
      </c>
      <c r="D327" s="286" t="s">
        <v>137</v>
      </c>
      <c r="E327" s="287" t="s">
        <v>458</v>
      </c>
      <c r="F327" s="288" t="s">
        <v>459</v>
      </c>
      <c r="G327" s="289" t="s">
        <v>275</v>
      </c>
      <c r="H327" s="290">
        <v>2898.0569999999998</v>
      </c>
      <c r="I327" s="119"/>
      <c r="J327" s="291">
        <f>ROUND(I327*H327,2)</f>
        <v>0</v>
      </c>
      <c r="K327" s="288" t="s">
        <v>155</v>
      </c>
      <c r="L327" s="202"/>
      <c r="M327" s="292" t="s">
        <v>1</v>
      </c>
      <c r="N327" s="293" t="s">
        <v>40</v>
      </c>
      <c r="O327" s="294"/>
      <c r="P327" s="295">
        <f>O327*H327</f>
        <v>0</v>
      </c>
      <c r="Q327" s="295">
        <v>0</v>
      </c>
      <c r="R327" s="295">
        <f>Q327*H327</f>
        <v>0</v>
      </c>
      <c r="S327" s="295">
        <v>0</v>
      </c>
      <c r="T327" s="296">
        <f>S327*H327</f>
        <v>0</v>
      </c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R327" s="297" t="s">
        <v>141</v>
      </c>
      <c r="AT327" s="297" t="s">
        <v>137</v>
      </c>
      <c r="AU327" s="297" t="s">
        <v>80</v>
      </c>
      <c r="AY327" s="192" t="s">
        <v>135</v>
      </c>
      <c r="BE327" s="298">
        <f>IF(N327="základní",J327,0)</f>
        <v>0</v>
      </c>
      <c r="BF327" s="298">
        <f>IF(N327="snížená",J327,0)</f>
        <v>0</v>
      </c>
      <c r="BG327" s="298">
        <f>IF(N327="zákl. přenesená",J327,0)</f>
        <v>0</v>
      </c>
      <c r="BH327" s="298">
        <f>IF(N327="sníž. přenesená",J327,0)</f>
        <v>0</v>
      </c>
      <c r="BI327" s="298">
        <f>IF(N327="nulová",J327,0)</f>
        <v>0</v>
      </c>
      <c r="BJ327" s="192" t="s">
        <v>78</v>
      </c>
      <c r="BK327" s="298">
        <f>ROUND(I327*H327,2)</f>
        <v>0</v>
      </c>
      <c r="BL327" s="192" t="s">
        <v>141</v>
      </c>
      <c r="BM327" s="297" t="s">
        <v>1225</v>
      </c>
    </row>
    <row r="328" spans="1:65" s="205" customFormat="1" ht="29.25" x14ac:dyDescent="0.2">
      <c r="A328" s="201"/>
      <c r="B328" s="202"/>
      <c r="C328" s="201"/>
      <c r="D328" s="299" t="s">
        <v>143</v>
      </c>
      <c r="E328" s="201"/>
      <c r="F328" s="300" t="s">
        <v>461</v>
      </c>
      <c r="G328" s="201"/>
      <c r="H328" s="201"/>
      <c r="I328" s="49"/>
      <c r="J328" s="201"/>
      <c r="K328" s="201"/>
      <c r="L328" s="202"/>
      <c r="M328" s="301"/>
      <c r="N328" s="302"/>
      <c r="O328" s="294"/>
      <c r="P328" s="294"/>
      <c r="Q328" s="294"/>
      <c r="R328" s="294"/>
      <c r="S328" s="294"/>
      <c r="T328" s="303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T328" s="192" t="s">
        <v>143</v>
      </c>
      <c r="AU328" s="192" t="s">
        <v>80</v>
      </c>
    </row>
    <row r="329" spans="1:65" s="323" customFormat="1" x14ac:dyDescent="0.2">
      <c r="B329" s="324"/>
      <c r="D329" s="299" t="s">
        <v>149</v>
      </c>
      <c r="E329" s="325" t="s">
        <v>1</v>
      </c>
      <c r="F329" s="326" t="s">
        <v>462</v>
      </c>
      <c r="H329" s="325" t="s">
        <v>1</v>
      </c>
      <c r="I329" s="134"/>
      <c r="L329" s="324"/>
      <c r="M329" s="327"/>
      <c r="N329" s="328"/>
      <c r="O329" s="328"/>
      <c r="P329" s="328"/>
      <c r="Q329" s="328"/>
      <c r="R329" s="328"/>
      <c r="S329" s="328"/>
      <c r="T329" s="329"/>
      <c r="AT329" s="325" t="s">
        <v>149</v>
      </c>
      <c r="AU329" s="325" t="s">
        <v>80</v>
      </c>
      <c r="AV329" s="323" t="s">
        <v>78</v>
      </c>
      <c r="AW329" s="323" t="s">
        <v>32</v>
      </c>
      <c r="AX329" s="323" t="s">
        <v>72</v>
      </c>
      <c r="AY329" s="325" t="s">
        <v>135</v>
      </c>
    </row>
    <row r="330" spans="1:65" s="330" customFormat="1" x14ac:dyDescent="0.2">
      <c r="B330" s="331"/>
      <c r="D330" s="299" t="s">
        <v>149</v>
      </c>
      <c r="E330" s="332" t="s">
        <v>1</v>
      </c>
      <c r="F330" s="333" t="s">
        <v>1211</v>
      </c>
      <c r="H330" s="334">
        <v>4618.5029999999997</v>
      </c>
      <c r="I330" s="142"/>
      <c r="L330" s="331"/>
      <c r="M330" s="335"/>
      <c r="N330" s="336"/>
      <c r="O330" s="336"/>
      <c r="P330" s="336"/>
      <c r="Q330" s="336"/>
      <c r="R330" s="336"/>
      <c r="S330" s="336"/>
      <c r="T330" s="337"/>
      <c r="AT330" s="332" t="s">
        <v>149</v>
      </c>
      <c r="AU330" s="332" t="s">
        <v>80</v>
      </c>
      <c r="AV330" s="330" t="s">
        <v>80</v>
      </c>
      <c r="AW330" s="330" t="s">
        <v>32</v>
      </c>
      <c r="AX330" s="330" t="s">
        <v>72</v>
      </c>
      <c r="AY330" s="332" t="s">
        <v>135</v>
      </c>
    </row>
    <row r="331" spans="1:65" s="323" customFormat="1" x14ac:dyDescent="0.2">
      <c r="B331" s="324"/>
      <c r="D331" s="299" t="s">
        <v>149</v>
      </c>
      <c r="E331" s="325" t="s">
        <v>1</v>
      </c>
      <c r="F331" s="326" t="s">
        <v>464</v>
      </c>
      <c r="H331" s="325" t="s">
        <v>1</v>
      </c>
      <c r="I331" s="134"/>
      <c r="L331" s="324"/>
      <c r="M331" s="327"/>
      <c r="N331" s="328"/>
      <c r="O331" s="328"/>
      <c r="P331" s="328"/>
      <c r="Q331" s="328"/>
      <c r="R331" s="328"/>
      <c r="S331" s="328"/>
      <c r="T331" s="329"/>
      <c r="AT331" s="325" t="s">
        <v>149</v>
      </c>
      <c r="AU331" s="325" t="s">
        <v>80</v>
      </c>
      <c r="AV331" s="323" t="s">
        <v>78</v>
      </c>
      <c r="AW331" s="323" t="s">
        <v>32</v>
      </c>
      <c r="AX331" s="323" t="s">
        <v>72</v>
      </c>
      <c r="AY331" s="325" t="s">
        <v>135</v>
      </c>
    </row>
    <row r="332" spans="1:65" s="330" customFormat="1" x14ac:dyDescent="0.2">
      <c r="B332" s="331"/>
      <c r="D332" s="299" t="s">
        <v>149</v>
      </c>
      <c r="E332" s="332" t="s">
        <v>1</v>
      </c>
      <c r="F332" s="333" t="s">
        <v>1226</v>
      </c>
      <c r="H332" s="334">
        <v>-269.67</v>
      </c>
      <c r="I332" s="142"/>
      <c r="L332" s="331"/>
      <c r="M332" s="335"/>
      <c r="N332" s="336"/>
      <c r="O332" s="336"/>
      <c r="P332" s="336"/>
      <c r="Q332" s="336"/>
      <c r="R332" s="336"/>
      <c r="S332" s="336"/>
      <c r="T332" s="337"/>
      <c r="AT332" s="332" t="s">
        <v>149</v>
      </c>
      <c r="AU332" s="332" t="s">
        <v>80</v>
      </c>
      <c r="AV332" s="330" t="s">
        <v>80</v>
      </c>
      <c r="AW332" s="330" t="s">
        <v>32</v>
      </c>
      <c r="AX332" s="330" t="s">
        <v>72</v>
      </c>
      <c r="AY332" s="332" t="s">
        <v>135</v>
      </c>
    </row>
    <row r="333" spans="1:65" s="323" customFormat="1" x14ac:dyDescent="0.2">
      <c r="B333" s="324"/>
      <c r="D333" s="299" t="s">
        <v>149</v>
      </c>
      <c r="E333" s="325" t="s">
        <v>1</v>
      </c>
      <c r="F333" s="326" t="s">
        <v>466</v>
      </c>
      <c r="H333" s="325" t="s">
        <v>1</v>
      </c>
      <c r="I333" s="134"/>
      <c r="L333" s="324"/>
      <c r="M333" s="327"/>
      <c r="N333" s="328"/>
      <c r="O333" s="328"/>
      <c r="P333" s="328"/>
      <c r="Q333" s="328"/>
      <c r="R333" s="328"/>
      <c r="S333" s="328"/>
      <c r="T333" s="329"/>
      <c r="AT333" s="325" t="s">
        <v>149</v>
      </c>
      <c r="AU333" s="325" t="s">
        <v>80</v>
      </c>
      <c r="AV333" s="323" t="s">
        <v>78</v>
      </c>
      <c r="AW333" s="323" t="s">
        <v>32</v>
      </c>
      <c r="AX333" s="323" t="s">
        <v>72</v>
      </c>
      <c r="AY333" s="325" t="s">
        <v>135</v>
      </c>
    </row>
    <row r="334" spans="1:65" s="330" customFormat="1" x14ac:dyDescent="0.2">
      <c r="B334" s="331"/>
      <c r="D334" s="299" t="s">
        <v>149</v>
      </c>
      <c r="E334" s="332" t="s">
        <v>1</v>
      </c>
      <c r="F334" s="333" t="s">
        <v>1227</v>
      </c>
      <c r="H334" s="334">
        <v>-1232.9649999999999</v>
      </c>
      <c r="I334" s="142"/>
      <c r="L334" s="331"/>
      <c r="M334" s="335"/>
      <c r="N334" s="336"/>
      <c r="O334" s="336"/>
      <c r="P334" s="336"/>
      <c r="Q334" s="336"/>
      <c r="R334" s="336"/>
      <c r="S334" s="336"/>
      <c r="T334" s="337"/>
      <c r="AT334" s="332" t="s">
        <v>149</v>
      </c>
      <c r="AU334" s="332" t="s">
        <v>80</v>
      </c>
      <c r="AV334" s="330" t="s">
        <v>80</v>
      </c>
      <c r="AW334" s="330" t="s">
        <v>32</v>
      </c>
      <c r="AX334" s="330" t="s">
        <v>72</v>
      </c>
      <c r="AY334" s="332" t="s">
        <v>135</v>
      </c>
    </row>
    <row r="335" spans="1:65" s="323" customFormat="1" x14ac:dyDescent="0.2">
      <c r="B335" s="324"/>
      <c r="D335" s="299" t="s">
        <v>149</v>
      </c>
      <c r="E335" s="325" t="s">
        <v>1</v>
      </c>
      <c r="F335" s="326" t="s">
        <v>468</v>
      </c>
      <c r="H335" s="325" t="s">
        <v>1</v>
      </c>
      <c r="I335" s="134"/>
      <c r="L335" s="324"/>
      <c r="M335" s="327"/>
      <c r="N335" s="328"/>
      <c r="O335" s="328"/>
      <c r="P335" s="328"/>
      <c r="Q335" s="328"/>
      <c r="R335" s="328"/>
      <c r="S335" s="328"/>
      <c r="T335" s="329"/>
      <c r="AT335" s="325" t="s">
        <v>149</v>
      </c>
      <c r="AU335" s="325" t="s">
        <v>80</v>
      </c>
      <c r="AV335" s="323" t="s">
        <v>78</v>
      </c>
      <c r="AW335" s="323" t="s">
        <v>32</v>
      </c>
      <c r="AX335" s="323" t="s">
        <v>72</v>
      </c>
      <c r="AY335" s="325" t="s">
        <v>135</v>
      </c>
    </row>
    <row r="336" spans="1:65" s="330" customFormat="1" x14ac:dyDescent="0.2">
      <c r="B336" s="331"/>
      <c r="D336" s="299" t="s">
        <v>149</v>
      </c>
      <c r="E336" s="332" t="s">
        <v>1</v>
      </c>
      <c r="F336" s="333" t="s">
        <v>1228</v>
      </c>
      <c r="H336" s="334">
        <v>-8.24</v>
      </c>
      <c r="I336" s="142"/>
      <c r="L336" s="331"/>
      <c r="M336" s="335"/>
      <c r="N336" s="336"/>
      <c r="O336" s="336"/>
      <c r="P336" s="336"/>
      <c r="Q336" s="336"/>
      <c r="R336" s="336"/>
      <c r="S336" s="336"/>
      <c r="T336" s="337"/>
      <c r="AT336" s="332" t="s">
        <v>149</v>
      </c>
      <c r="AU336" s="332" t="s">
        <v>80</v>
      </c>
      <c r="AV336" s="330" t="s">
        <v>80</v>
      </c>
      <c r="AW336" s="330" t="s">
        <v>32</v>
      </c>
      <c r="AX336" s="330" t="s">
        <v>72</v>
      </c>
      <c r="AY336" s="332" t="s">
        <v>135</v>
      </c>
    </row>
    <row r="337" spans="1:65" s="323" customFormat="1" x14ac:dyDescent="0.2">
      <c r="B337" s="324"/>
      <c r="D337" s="299" t="s">
        <v>149</v>
      </c>
      <c r="E337" s="325" t="s">
        <v>1</v>
      </c>
      <c r="F337" s="326" t="s">
        <v>470</v>
      </c>
      <c r="H337" s="325" t="s">
        <v>1</v>
      </c>
      <c r="I337" s="134"/>
      <c r="L337" s="324"/>
      <c r="M337" s="327"/>
      <c r="N337" s="328"/>
      <c r="O337" s="328"/>
      <c r="P337" s="328"/>
      <c r="Q337" s="328"/>
      <c r="R337" s="328"/>
      <c r="S337" s="328"/>
      <c r="T337" s="329"/>
      <c r="AT337" s="325" t="s">
        <v>149</v>
      </c>
      <c r="AU337" s="325" t="s">
        <v>80</v>
      </c>
      <c r="AV337" s="323" t="s">
        <v>78</v>
      </c>
      <c r="AW337" s="323" t="s">
        <v>32</v>
      </c>
      <c r="AX337" s="323" t="s">
        <v>72</v>
      </c>
      <c r="AY337" s="325" t="s">
        <v>135</v>
      </c>
    </row>
    <row r="338" spans="1:65" s="330" customFormat="1" x14ac:dyDescent="0.2">
      <c r="B338" s="331"/>
      <c r="D338" s="299" t="s">
        <v>149</v>
      </c>
      <c r="E338" s="332" t="s">
        <v>1</v>
      </c>
      <c r="F338" s="333" t="s">
        <v>1229</v>
      </c>
      <c r="H338" s="334">
        <v>-112.252</v>
      </c>
      <c r="I338" s="142"/>
      <c r="L338" s="331"/>
      <c r="M338" s="335"/>
      <c r="N338" s="336"/>
      <c r="O338" s="336"/>
      <c r="P338" s="336"/>
      <c r="Q338" s="336"/>
      <c r="R338" s="336"/>
      <c r="S338" s="336"/>
      <c r="T338" s="337"/>
      <c r="AT338" s="332" t="s">
        <v>149</v>
      </c>
      <c r="AU338" s="332" t="s">
        <v>80</v>
      </c>
      <c r="AV338" s="330" t="s">
        <v>80</v>
      </c>
      <c r="AW338" s="330" t="s">
        <v>32</v>
      </c>
      <c r="AX338" s="330" t="s">
        <v>72</v>
      </c>
      <c r="AY338" s="332" t="s">
        <v>135</v>
      </c>
    </row>
    <row r="339" spans="1:65" s="330" customFormat="1" x14ac:dyDescent="0.2">
      <c r="B339" s="331"/>
      <c r="D339" s="299" t="s">
        <v>149</v>
      </c>
      <c r="E339" s="332" t="s">
        <v>1</v>
      </c>
      <c r="F339" s="333" t="s">
        <v>1230</v>
      </c>
      <c r="H339" s="334">
        <v>-5.9249999999999998</v>
      </c>
      <c r="I339" s="142"/>
      <c r="L339" s="331"/>
      <c r="M339" s="335"/>
      <c r="N339" s="336"/>
      <c r="O339" s="336"/>
      <c r="P339" s="336"/>
      <c r="Q339" s="336"/>
      <c r="R339" s="336"/>
      <c r="S339" s="336"/>
      <c r="T339" s="337"/>
      <c r="AT339" s="332" t="s">
        <v>149</v>
      </c>
      <c r="AU339" s="332" t="s">
        <v>80</v>
      </c>
      <c r="AV339" s="330" t="s">
        <v>80</v>
      </c>
      <c r="AW339" s="330" t="s">
        <v>32</v>
      </c>
      <c r="AX339" s="330" t="s">
        <v>72</v>
      </c>
      <c r="AY339" s="332" t="s">
        <v>135</v>
      </c>
    </row>
    <row r="340" spans="1:65" s="323" customFormat="1" x14ac:dyDescent="0.2">
      <c r="B340" s="324"/>
      <c r="D340" s="299" t="s">
        <v>149</v>
      </c>
      <c r="E340" s="325" t="s">
        <v>1</v>
      </c>
      <c r="F340" s="326" t="s">
        <v>1231</v>
      </c>
      <c r="H340" s="325" t="s">
        <v>1</v>
      </c>
      <c r="I340" s="134"/>
      <c r="L340" s="324"/>
      <c r="M340" s="327"/>
      <c r="N340" s="328"/>
      <c r="O340" s="328"/>
      <c r="P340" s="328"/>
      <c r="Q340" s="328"/>
      <c r="R340" s="328"/>
      <c r="S340" s="328"/>
      <c r="T340" s="329"/>
      <c r="AT340" s="325" t="s">
        <v>149</v>
      </c>
      <c r="AU340" s="325" t="s">
        <v>80</v>
      </c>
      <c r="AV340" s="323" t="s">
        <v>78</v>
      </c>
      <c r="AW340" s="323" t="s">
        <v>32</v>
      </c>
      <c r="AX340" s="323" t="s">
        <v>72</v>
      </c>
      <c r="AY340" s="325" t="s">
        <v>135</v>
      </c>
    </row>
    <row r="341" spans="1:65" s="330" customFormat="1" x14ac:dyDescent="0.2">
      <c r="B341" s="331"/>
      <c r="D341" s="299" t="s">
        <v>149</v>
      </c>
      <c r="E341" s="332" t="s">
        <v>1</v>
      </c>
      <c r="F341" s="333" t="s">
        <v>1232</v>
      </c>
      <c r="H341" s="334">
        <v>-1.823</v>
      </c>
      <c r="I341" s="142"/>
      <c r="L341" s="331"/>
      <c r="M341" s="335"/>
      <c r="N341" s="336"/>
      <c r="O341" s="336"/>
      <c r="P341" s="336"/>
      <c r="Q341" s="336"/>
      <c r="R341" s="336"/>
      <c r="S341" s="336"/>
      <c r="T341" s="337"/>
      <c r="AT341" s="332" t="s">
        <v>149</v>
      </c>
      <c r="AU341" s="332" t="s">
        <v>80</v>
      </c>
      <c r="AV341" s="330" t="s">
        <v>80</v>
      </c>
      <c r="AW341" s="330" t="s">
        <v>32</v>
      </c>
      <c r="AX341" s="330" t="s">
        <v>72</v>
      </c>
      <c r="AY341" s="332" t="s">
        <v>135</v>
      </c>
    </row>
    <row r="342" spans="1:65" s="323" customFormat="1" x14ac:dyDescent="0.2">
      <c r="B342" s="324"/>
      <c r="D342" s="299" t="s">
        <v>149</v>
      </c>
      <c r="E342" s="325" t="s">
        <v>1</v>
      </c>
      <c r="F342" s="326" t="s">
        <v>1233</v>
      </c>
      <c r="H342" s="325" t="s">
        <v>1</v>
      </c>
      <c r="I342" s="134"/>
      <c r="L342" s="324"/>
      <c r="M342" s="327"/>
      <c r="N342" s="328"/>
      <c r="O342" s="328"/>
      <c r="P342" s="328"/>
      <c r="Q342" s="328"/>
      <c r="R342" s="328"/>
      <c r="S342" s="328"/>
      <c r="T342" s="329"/>
      <c r="AT342" s="325" t="s">
        <v>149</v>
      </c>
      <c r="AU342" s="325" t="s">
        <v>80</v>
      </c>
      <c r="AV342" s="323" t="s">
        <v>78</v>
      </c>
      <c r="AW342" s="323" t="s">
        <v>32</v>
      </c>
      <c r="AX342" s="323" t="s">
        <v>72</v>
      </c>
      <c r="AY342" s="325" t="s">
        <v>135</v>
      </c>
    </row>
    <row r="343" spans="1:65" s="330" customFormat="1" x14ac:dyDescent="0.2">
      <c r="B343" s="331"/>
      <c r="D343" s="299" t="s">
        <v>149</v>
      </c>
      <c r="E343" s="332" t="s">
        <v>1</v>
      </c>
      <c r="F343" s="333" t="s">
        <v>1234</v>
      </c>
      <c r="H343" s="334">
        <v>-3.7480000000000002</v>
      </c>
      <c r="I343" s="142"/>
      <c r="L343" s="331"/>
      <c r="M343" s="335"/>
      <c r="N343" s="336"/>
      <c r="O343" s="336"/>
      <c r="P343" s="336"/>
      <c r="Q343" s="336"/>
      <c r="R343" s="336"/>
      <c r="S343" s="336"/>
      <c r="T343" s="337"/>
      <c r="AT343" s="332" t="s">
        <v>149</v>
      </c>
      <c r="AU343" s="332" t="s">
        <v>80</v>
      </c>
      <c r="AV343" s="330" t="s">
        <v>80</v>
      </c>
      <c r="AW343" s="330" t="s">
        <v>32</v>
      </c>
      <c r="AX343" s="330" t="s">
        <v>72</v>
      </c>
      <c r="AY343" s="332" t="s">
        <v>135</v>
      </c>
    </row>
    <row r="344" spans="1:65" s="330" customFormat="1" x14ac:dyDescent="0.2">
      <c r="B344" s="331"/>
      <c r="D344" s="299" t="s">
        <v>149</v>
      </c>
      <c r="E344" s="332" t="s">
        <v>1</v>
      </c>
      <c r="F344" s="333" t="s">
        <v>1235</v>
      </c>
      <c r="H344" s="334">
        <v>-26.239000000000001</v>
      </c>
      <c r="I344" s="142"/>
      <c r="L344" s="331"/>
      <c r="M344" s="335"/>
      <c r="N344" s="336"/>
      <c r="O344" s="336"/>
      <c r="P344" s="336"/>
      <c r="Q344" s="336"/>
      <c r="R344" s="336"/>
      <c r="S344" s="336"/>
      <c r="T344" s="337"/>
      <c r="AT344" s="332" t="s">
        <v>149</v>
      </c>
      <c r="AU344" s="332" t="s">
        <v>80</v>
      </c>
      <c r="AV344" s="330" t="s">
        <v>80</v>
      </c>
      <c r="AW344" s="330" t="s">
        <v>32</v>
      </c>
      <c r="AX344" s="330" t="s">
        <v>72</v>
      </c>
      <c r="AY344" s="332" t="s">
        <v>135</v>
      </c>
    </row>
    <row r="345" spans="1:65" s="330" customFormat="1" x14ac:dyDescent="0.2">
      <c r="B345" s="331"/>
      <c r="D345" s="299" t="s">
        <v>149</v>
      </c>
      <c r="E345" s="332" t="s">
        <v>1</v>
      </c>
      <c r="F345" s="333" t="s">
        <v>1236</v>
      </c>
      <c r="H345" s="334">
        <v>-17.622</v>
      </c>
      <c r="I345" s="142"/>
      <c r="L345" s="331"/>
      <c r="M345" s="335"/>
      <c r="N345" s="336"/>
      <c r="O345" s="336"/>
      <c r="P345" s="336"/>
      <c r="Q345" s="336"/>
      <c r="R345" s="336"/>
      <c r="S345" s="336"/>
      <c r="T345" s="337"/>
      <c r="AT345" s="332" t="s">
        <v>149</v>
      </c>
      <c r="AU345" s="332" t="s">
        <v>80</v>
      </c>
      <c r="AV345" s="330" t="s">
        <v>80</v>
      </c>
      <c r="AW345" s="330" t="s">
        <v>32</v>
      </c>
      <c r="AX345" s="330" t="s">
        <v>72</v>
      </c>
      <c r="AY345" s="332" t="s">
        <v>135</v>
      </c>
    </row>
    <row r="346" spans="1:65" s="330" customFormat="1" x14ac:dyDescent="0.2">
      <c r="B346" s="331"/>
      <c r="D346" s="299" t="s">
        <v>149</v>
      </c>
      <c r="E346" s="332" t="s">
        <v>1</v>
      </c>
      <c r="F346" s="333" t="s">
        <v>1237</v>
      </c>
      <c r="H346" s="334">
        <v>-23.687000000000001</v>
      </c>
      <c r="I346" s="142"/>
      <c r="L346" s="331"/>
      <c r="M346" s="335"/>
      <c r="N346" s="336"/>
      <c r="O346" s="336"/>
      <c r="P346" s="336"/>
      <c r="Q346" s="336"/>
      <c r="R346" s="336"/>
      <c r="S346" s="336"/>
      <c r="T346" s="337"/>
      <c r="AT346" s="332" t="s">
        <v>149</v>
      </c>
      <c r="AU346" s="332" t="s">
        <v>80</v>
      </c>
      <c r="AV346" s="330" t="s">
        <v>80</v>
      </c>
      <c r="AW346" s="330" t="s">
        <v>32</v>
      </c>
      <c r="AX346" s="330" t="s">
        <v>72</v>
      </c>
      <c r="AY346" s="332" t="s">
        <v>135</v>
      </c>
    </row>
    <row r="347" spans="1:65" s="330" customFormat="1" x14ac:dyDescent="0.2">
      <c r="B347" s="331"/>
      <c r="D347" s="299" t="s">
        <v>149</v>
      </c>
      <c r="E347" s="332" t="s">
        <v>1</v>
      </c>
      <c r="F347" s="333" t="s">
        <v>1238</v>
      </c>
      <c r="H347" s="334">
        <v>-3.7050000000000001</v>
      </c>
      <c r="I347" s="142"/>
      <c r="L347" s="331"/>
      <c r="M347" s="335"/>
      <c r="N347" s="336"/>
      <c r="O347" s="336"/>
      <c r="P347" s="336"/>
      <c r="Q347" s="336"/>
      <c r="R347" s="336"/>
      <c r="S347" s="336"/>
      <c r="T347" s="337"/>
      <c r="AT347" s="332" t="s">
        <v>149</v>
      </c>
      <c r="AU347" s="332" t="s">
        <v>80</v>
      </c>
      <c r="AV347" s="330" t="s">
        <v>80</v>
      </c>
      <c r="AW347" s="330" t="s">
        <v>32</v>
      </c>
      <c r="AX347" s="330" t="s">
        <v>72</v>
      </c>
      <c r="AY347" s="332" t="s">
        <v>135</v>
      </c>
    </row>
    <row r="348" spans="1:65" s="330" customFormat="1" x14ac:dyDescent="0.2">
      <c r="B348" s="331"/>
      <c r="D348" s="299" t="s">
        <v>149</v>
      </c>
      <c r="E348" s="332" t="s">
        <v>1</v>
      </c>
      <c r="F348" s="333" t="s">
        <v>1239</v>
      </c>
      <c r="H348" s="334">
        <v>-8.7170000000000005</v>
      </c>
      <c r="I348" s="142"/>
      <c r="L348" s="331"/>
      <c r="M348" s="335"/>
      <c r="N348" s="336"/>
      <c r="O348" s="336"/>
      <c r="P348" s="336"/>
      <c r="Q348" s="336"/>
      <c r="R348" s="336"/>
      <c r="S348" s="336"/>
      <c r="T348" s="337"/>
      <c r="AT348" s="332" t="s">
        <v>149</v>
      </c>
      <c r="AU348" s="332" t="s">
        <v>80</v>
      </c>
      <c r="AV348" s="330" t="s">
        <v>80</v>
      </c>
      <c r="AW348" s="330" t="s">
        <v>32</v>
      </c>
      <c r="AX348" s="330" t="s">
        <v>72</v>
      </c>
      <c r="AY348" s="332" t="s">
        <v>135</v>
      </c>
    </row>
    <row r="349" spans="1:65" s="330" customFormat="1" x14ac:dyDescent="0.2">
      <c r="B349" s="331"/>
      <c r="D349" s="299" t="s">
        <v>149</v>
      </c>
      <c r="E349" s="332" t="s">
        <v>1</v>
      </c>
      <c r="F349" s="333" t="s">
        <v>1240</v>
      </c>
      <c r="H349" s="334">
        <v>-5.8529999999999998</v>
      </c>
      <c r="I349" s="142"/>
      <c r="L349" s="331"/>
      <c r="M349" s="335"/>
      <c r="N349" s="336"/>
      <c r="O349" s="336"/>
      <c r="P349" s="336"/>
      <c r="Q349" s="336"/>
      <c r="R349" s="336"/>
      <c r="S349" s="336"/>
      <c r="T349" s="337"/>
      <c r="AT349" s="332" t="s">
        <v>149</v>
      </c>
      <c r="AU349" s="332" t="s">
        <v>80</v>
      </c>
      <c r="AV349" s="330" t="s">
        <v>80</v>
      </c>
      <c r="AW349" s="330" t="s">
        <v>32</v>
      </c>
      <c r="AX349" s="330" t="s">
        <v>72</v>
      </c>
      <c r="AY349" s="332" t="s">
        <v>135</v>
      </c>
    </row>
    <row r="350" spans="1:65" s="338" customFormat="1" x14ac:dyDescent="0.2">
      <c r="B350" s="339"/>
      <c r="D350" s="299" t="s">
        <v>149</v>
      </c>
      <c r="E350" s="340" t="s">
        <v>1</v>
      </c>
      <c r="F350" s="341" t="s">
        <v>165</v>
      </c>
      <c r="H350" s="342">
        <v>2898.0569999999998</v>
      </c>
      <c r="I350" s="150"/>
      <c r="L350" s="339"/>
      <c r="M350" s="343"/>
      <c r="N350" s="344"/>
      <c r="O350" s="344"/>
      <c r="P350" s="344"/>
      <c r="Q350" s="344"/>
      <c r="R350" s="344"/>
      <c r="S350" s="344"/>
      <c r="T350" s="345"/>
      <c r="AT350" s="340" t="s">
        <v>149</v>
      </c>
      <c r="AU350" s="340" t="s">
        <v>80</v>
      </c>
      <c r="AV350" s="338" t="s">
        <v>141</v>
      </c>
      <c r="AW350" s="338" t="s">
        <v>32</v>
      </c>
      <c r="AX350" s="338" t="s">
        <v>78</v>
      </c>
      <c r="AY350" s="340" t="s">
        <v>135</v>
      </c>
    </row>
    <row r="351" spans="1:65" s="205" customFormat="1" ht="16.5" customHeight="1" x14ac:dyDescent="0.2">
      <c r="A351" s="201"/>
      <c r="B351" s="202"/>
      <c r="C351" s="309" t="s">
        <v>418</v>
      </c>
      <c r="D351" s="309" t="s">
        <v>479</v>
      </c>
      <c r="E351" s="310" t="s">
        <v>480</v>
      </c>
      <c r="F351" s="311" t="s">
        <v>481</v>
      </c>
      <c r="G351" s="312" t="s">
        <v>453</v>
      </c>
      <c r="H351" s="313">
        <v>1599.7270000000001</v>
      </c>
      <c r="I351" s="168"/>
      <c r="J351" s="314">
        <f>ROUND(I351*H351,2)</f>
        <v>0</v>
      </c>
      <c r="K351" s="311" t="s">
        <v>155</v>
      </c>
      <c r="L351" s="315"/>
      <c r="M351" s="316" t="s">
        <v>1</v>
      </c>
      <c r="N351" s="317" t="s">
        <v>40</v>
      </c>
      <c r="O351" s="294"/>
      <c r="P351" s="295">
        <f>O351*H351</f>
        <v>0</v>
      </c>
      <c r="Q351" s="295">
        <v>0.3</v>
      </c>
      <c r="R351" s="295">
        <f>Q351*H351</f>
        <v>479.91809999999998</v>
      </c>
      <c r="S351" s="295">
        <v>0</v>
      </c>
      <c r="T351" s="296">
        <f>S351*H351</f>
        <v>0</v>
      </c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R351" s="297" t="s">
        <v>209</v>
      </c>
      <c r="AT351" s="297" t="s">
        <v>479</v>
      </c>
      <c r="AU351" s="297" t="s">
        <v>80</v>
      </c>
      <c r="AY351" s="192" t="s">
        <v>135</v>
      </c>
      <c r="BE351" s="298">
        <f>IF(N351="základní",J351,0)</f>
        <v>0</v>
      </c>
      <c r="BF351" s="298">
        <f>IF(N351="snížená",J351,0)</f>
        <v>0</v>
      </c>
      <c r="BG351" s="298">
        <f>IF(N351="zákl. přenesená",J351,0)</f>
        <v>0</v>
      </c>
      <c r="BH351" s="298">
        <f>IF(N351="sníž. přenesená",J351,0)</f>
        <v>0</v>
      </c>
      <c r="BI351" s="298">
        <f>IF(N351="nulová",J351,0)</f>
        <v>0</v>
      </c>
      <c r="BJ351" s="192" t="s">
        <v>78</v>
      </c>
      <c r="BK351" s="298">
        <f>ROUND(I351*H351,2)</f>
        <v>0</v>
      </c>
      <c r="BL351" s="192" t="s">
        <v>141</v>
      </c>
      <c r="BM351" s="297" t="s">
        <v>1241</v>
      </c>
    </row>
    <row r="352" spans="1:65" s="205" customFormat="1" x14ac:dyDescent="0.2">
      <c r="A352" s="201"/>
      <c r="B352" s="202"/>
      <c r="C352" s="201"/>
      <c r="D352" s="299" t="s">
        <v>143</v>
      </c>
      <c r="E352" s="201"/>
      <c r="F352" s="300" t="s">
        <v>483</v>
      </c>
      <c r="G352" s="201"/>
      <c r="H352" s="201"/>
      <c r="I352" s="49"/>
      <c r="J352" s="201"/>
      <c r="K352" s="201"/>
      <c r="L352" s="202"/>
      <c r="M352" s="301"/>
      <c r="N352" s="302"/>
      <c r="O352" s="294"/>
      <c r="P352" s="294"/>
      <c r="Q352" s="294"/>
      <c r="R352" s="294"/>
      <c r="S352" s="294"/>
      <c r="T352" s="303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T352" s="192" t="s">
        <v>143</v>
      </c>
      <c r="AU352" s="192" t="s">
        <v>80</v>
      </c>
    </row>
    <row r="353" spans="1:65" s="323" customFormat="1" x14ac:dyDescent="0.2">
      <c r="B353" s="324"/>
      <c r="D353" s="299" t="s">
        <v>149</v>
      </c>
      <c r="E353" s="325" t="s">
        <v>1</v>
      </c>
      <c r="F353" s="326" t="s">
        <v>484</v>
      </c>
      <c r="H353" s="325" t="s">
        <v>1</v>
      </c>
      <c r="I353" s="134"/>
      <c r="L353" s="324"/>
      <c r="M353" s="327"/>
      <c r="N353" s="328"/>
      <c r="O353" s="328"/>
      <c r="P353" s="328"/>
      <c r="Q353" s="328"/>
      <c r="R353" s="328"/>
      <c r="S353" s="328"/>
      <c r="T353" s="329"/>
      <c r="AT353" s="325" t="s">
        <v>149</v>
      </c>
      <c r="AU353" s="325" t="s">
        <v>80</v>
      </c>
      <c r="AV353" s="323" t="s">
        <v>78</v>
      </c>
      <c r="AW353" s="323" t="s">
        <v>32</v>
      </c>
      <c r="AX353" s="323" t="s">
        <v>72</v>
      </c>
      <c r="AY353" s="325" t="s">
        <v>135</v>
      </c>
    </row>
    <row r="354" spans="1:65" s="330" customFormat="1" x14ac:dyDescent="0.2">
      <c r="B354" s="331"/>
      <c r="D354" s="299" t="s">
        <v>149</v>
      </c>
      <c r="E354" s="332" t="s">
        <v>1</v>
      </c>
      <c r="F354" s="333" t="s">
        <v>1242</v>
      </c>
      <c r="H354" s="334">
        <v>869.41700000000003</v>
      </c>
      <c r="I354" s="142"/>
      <c r="L354" s="331"/>
      <c r="M354" s="335"/>
      <c r="N354" s="336"/>
      <c r="O354" s="336"/>
      <c r="P354" s="336"/>
      <c r="Q354" s="336"/>
      <c r="R354" s="336"/>
      <c r="S354" s="336"/>
      <c r="T354" s="337"/>
      <c r="AT354" s="332" t="s">
        <v>149</v>
      </c>
      <c r="AU354" s="332" t="s">
        <v>80</v>
      </c>
      <c r="AV354" s="330" t="s">
        <v>80</v>
      </c>
      <c r="AW354" s="330" t="s">
        <v>32</v>
      </c>
      <c r="AX354" s="330" t="s">
        <v>78</v>
      </c>
      <c r="AY354" s="332" t="s">
        <v>135</v>
      </c>
    </row>
    <row r="355" spans="1:65" s="330" customFormat="1" x14ac:dyDescent="0.2">
      <c r="B355" s="331"/>
      <c r="D355" s="299" t="s">
        <v>149</v>
      </c>
      <c r="F355" s="333" t="s">
        <v>1243</v>
      </c>
      <c r="H355" s="334">
        <v>1599.7270000000001</v>
      </c>
      <c r="I355" s="142"/>
      <c r="L355" s="331"/>
      <c r="M355" s="335"/>
      <c r="N355" s="336"/>
      <c r="O355" s="336"/>
      <c r="P355" s="336"/>
      <c r="Q355" s="336"/>
      <c r="R355" s="336"/>
      <c r="S355" s="336"/>
      <c r="T355" s="337"/>
      <c r="AT355" s="332" t="s">
        <v>149</v>
      </c>
      <c r="AU355" s="332" t="s">
        <v>80</v>
      </c>
      <c r="AV355" s="330" t="s">
        <v>80</v>
      </c>
      <c r="AW355" s="330" t="s">
        <v>3</v>
      </c>
      <c r="AX355" s="330" t="s">
        <v>78</v>
      </c>
      <c r="AY355" s="332" t="s">
        <v>135</v>
      </c>
    </row>
    <row r="356" spans="1:65" s="205" customFormat="1" ht="24" customHeight="1" x14ac:dyDescent="0.2">
      <c r="A356" s="201"/>
      <c r="B356" s="202"/>
      <c r="C356" s="286" t="s">
        <v>422</v>
      </c>
      <c r="D356" s="286" t="s">
        <v>137</v>
      </c>
      <c r="E356" s="287" t="s">
        <v>1244</v>
      </c>
      <c r="F356" s="288" t="s">
        <v>459</v>
      </c>
      <c r="G356" s="289" t="s">
        <v>275</v>
      </c>
      <c r="H356" s="290">
        <v>10.99</v>
      </c>
      <c r="I356" s="119"/>
      <c r="J356" s="291">
        <f>ROUND(I356*H356,2)</f>
        <v>0</v>
      </c>
      <c r="K356" s="288" t="s">
        <v>1</v>
      </c>
      <c r="L356" s="202"/>
      <c r="M356" s="292" t="s">
        <v>1</v>
      </c>
      <c r="N356" s="293" t="s">
        <v>40</v>
      </c>
      <c r="O356" s="294"/>
      <c r="P356" s="295">
        <f>O356*H356</f>
        <v>0</v>
      </c>
      <c r="Q356" s="295">
        <v>0</v>
      </c>
      <c r="R356" s="295">
        <f>Q356*H356</f>
        <v>0</v>
      </c>
      <c r="S356" s="295">
        <v>0</v>
      </c>
      <c r="T356" s="296">
        <f>S356*H356</f>
        <v>0</v>
      </c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R356" s="297" t="s">
        <v>141</v>
      </c>
      <c r="AT356" s="297" t="s">
        <v>137</v>
      </c>
      <c r="AU356" s="297" t="s">
        <v>80</v>
      </c>
      <c r="AY356" s="192" t="s">
        <v>135</v>
      </c>
      <c r="BE356" s="298">
        <f>IF(N356="základní",J356,0)</f>
        <v>0</v>
      </c>
      <c r="BF356" s="298">
        <f>IF(N356="snížená",J356,0)</f>
        <v>0</v>
      </c>
      <c r="BG356" s="298">
        <f>IF(N356="zákl. přenesená",J356,0)</f>
        <v>0</v>
      </c>
      <c r="BH356" s="298">
        <f>IF(N356="sníž. přenesená",J356,0)</f>
        <v>0</v>
      </c>
      <c r="BI356" s="298">
        <f>IF(N356="nulová",J356,0)</f>
        <v>0</v>
      </c>
      <c r="BJ356" s="192" t="s">
        <v>78</v>
      </c>
      <c r="BK356" s="298">
        <f>ROUND(I356*H356,2)</f>
        <v>0</v>
      </c>
      <c r="BL356" s="192" t="s">
        <v>141</v>
      </c>
      <c r="BM356" s="297" t="s">
        <v>1245</v>
      </c>
    </row>
    <row r="357" spans="1:65" s="205" customFormat="1" ht="29.25" x14ac:dyDescent="0.2">
      <c r="A357" s="201"/>
      <c r="B357" s="202"/>
      <c r="C357" s="201"/>
      <c r="D357" s="299" t="s">
        <v>143</v>
      </c>
      <c r="E357" s="201"/>
      <c r="F357" s="300" t="s">
        <v>461</v>
      </c>
      <c r="G357" s="201"/>
      <c r="H357" s="201"/>
      <c r="I357" s="49"/>
      <c r="J357" s="201"/>
      <c r="K357" s="201"/>
      <c r="L357" s="202"/>
      <c r="M357" s="301"/>
      <c r="N357" s="302"/>
      <c r="O357" s="294"/>
      <c r="P357" s="294"/>
      <c r="Q357" s="294"/>
      <c r="R357" s="294"/>
      <c r="S357" s="294"/>
      <c r="T357" s="303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T357" s="192" t="s">
        <v>143</v>
      </c>
      <c r="AU357" s="192" t="s">
        <v>80</v>
      </c>
    </row>
    <row r="358" spans="1:65" s="323" customFormat="1" x14ac:dyDescent="0.2">
      <c r="B358" s="324"/>
      <c r="D358" s="299" t="s">
        <v>149</v>
      </c>
      <c r="E358" s="325" t="s">
        <v>1</v>
      </c>
      <c r="F358" s="326" t="s">
        <v>1246</v>
      </c>
      <c r="H358" s="325" t="s">
        <v>1</v>
      </c>
      <c r="I358" s="134"/>
      <c r="L358" s="324"/>
      <c r="M358" s="327"/>
      <c r="N358" s="328"/>
      <c r="O358" s="328"/>
      <c r="P358" s="328"/>
      <c r="Q358" s="328"/>
      <c r="R358" s="328"/>
      <c r="S358" s="328"/>
      <c r="T358" s="329"/>
      <c r="AT358" s="325" t="s">
        <v>149</v>
      </c>
      <c r="AU358" s="325" t="s">
        <v>80</v>
      </c>
      <c r="AV358" s="323" t="s">
        <v>78</v>
      </c>
      <c r="AW358" s="323" t="s">
        <v>32</v>
      </c>
      <c r="AX358" s="323" t="s">
        <v>72</v>
      </c>
      <c r="AY358" s="325" t="s">
        <v>135</v>
      </c>
    </row>
    <row r="359" spans="1:65" s="330" customFormat="1" x14ac:dyDescent="0.2">
      <c r="B359" s="331"/>
      <c r="D359" s="299" t="s">
        <v>149</v>
      </c>
      <c r="E359" s="332" t="s">
        <v>1</v>
      </c>
      <c r="F359" s="333" t="s">
        <v>1247</v>
      </c>
      <c r="H359" s="334">
        <v>10.99</v>
      </c>
      <c r="I359" s="142"/>
      <c r="L359" s="331"/>
      <c r="M359" s="335"/>
      <c r="N359" s="336"/>
      <c r="O359" s="336"/>
      <c r="P359" s="336"/>
      <c r="Q359" s="336"/>
      <c r="R359" s="336"/>
      <c r="S359" s="336"/>
      <c r="T359" s="337"/>
      <c r="AT359" s="332" t="s">
        <v>149</v>
      </c>
      <c r="AU359" s="332" t="s">
        <v>80</v>
      </c>
      <c r="AV359" s="330" t="s">
        <v>80</v>
      </c>
      <c r="AW359" s="330" t="s">
        <v>32</v>
      </c>
      <c r="AX359" s="330" t="s">
        <v>78</v>
      </c>
      <c r="AY359" s="332" t="s">
        <v>135</v>
      </c>
    </row>
    <row r="360" spans="1:65" s="205" customFormat="1" ht="16.5" customHeight="1" x14ac:dyDescent="0.2">
      <c r="A360" s="201"/>
      <c r="B360" s="202"/>
      <c r="C360" s="309" t="s">
        <v>432</v>
      </c>
      <c r="D360" s="309" t="s">
        <v>479</v>
      </c>
      <c r="E360" s="310" t="s">
        <v>1248</v>
      </c>
      <c r="F360" s="311" t="s">
        <v>481</v>
      </c>
      <c r="G360" s="312" t="s">
        <v>453</v>
      </c>
      <c r="H360" s="313">
        <v>20.222000000000001</v>
      </c>
      <c r="I360" s="168"/>
      <c r="J360" s="314">
        <f>ROUND(I360*H360,2)</f>
        <v>0</v>
      </c>
      <c r="K360" s="311" t="s">
        <v>1</v>
      </c>
      <c r="L360" s="315"/>
      <c r="M360" s="316" t="s">
        <v>1</v>
      </c>
      <c r="N360" s="317" t="s">
        <v>40</v>
      </c>
      <c r="O360" s="294"/>
      <c r="P360" s="295">
        <f>O360*H360</f>
        <v>0</v>
      </c>
      <c r="Q360" s="295">
        <v>0.3</v>
      </c>
      <c r="R360" s="295">
        <f>Q360*H360</f>
        <v>6.0666000000000002</v>
      </c>
      <c r="S360" s="295">
        <v>0</v>
      </c>
      <c r="T360" s="296">
        <f>S360*H360</f>
        <v>0</v>
      </c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R360" s="297" t="s">
        <v>209</v>
      </c>
      <c r="AT360" s="297" t="s">
        <v>479</v>
      </c>
      <c r="AU360" s="297" t="s">
        <v>80</v>
      </c>
      <c r="AY360" s="192" t="s">
        <v>135</v>
      </c>
      <c r="BE360" s="298">
        <f>IF(N360="základní",J360,0)</f>
        <v>0</v>
      </c>
      <c r="BF360" s="298">
        <f>IF(N360="snížená",J360,0)</f>
        <v>0</v>
      </c>
      <c r="BG360" s="298">
        <f>IF(N360="zákl. přenesená",J360,0)</f>
        <v>0</v>
      </c>
      <c r="BH360" s="298">
        <f>IF(N360="sníž. přenesená",J360,0)</f>
        <v>0</v>
      </c>
      <c r="BI360" s="298">
        <f>IF(N360="nulová",J360,0)</f>
        <v>0</v>
      </c>
      <c r="BJ360" s="192" t="s">
        <v>78</v>
      </c>
      <c r="BK360" s="298">
        <f>ROUND(I360*H360,2)</f>
        <v>0</v>
      </c>
      <c r="BL360" s="192" t="s">
        <v>141</v>
      </c>
      <c r="BM360" s="297" t="s">
        <v>1249</v>
      </c>
    </row>
    <row r="361" spans="1:65" s="205" customFormat="1" x14ac:dyDescent="0.2">
      <c r="A361" s="201"/>
      <c r="B361" s="202"/>
      <c r="C361" s="201"/>
      <c r="D361" s="299" t="s">
        <v>143</v>
      </c>
      <c r="E361" s="201"/>
      <c r="F361" s="300" t="s">
        <v>483</v>
      </c>
      <c r="G361" s="201"/>
      <c r="H361" s="201"/>
      <c r="I361" s="49"/>
      <c r="J361" s="201"/>
      <c r="K361" s="201"/>
      <c r="L361" s="202"/>
      <c r="M361" s="301"/>
      <c r="N361" s="302"/>
      <c r="O361" s="294"/>
      <c r="P361" s="294"/>
      <c r="Q361" s="294"/>
      <c r="R361" s="294"/>
      <c r="S361" s="294"/>
      <c r="T361" s="303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T361" s="192" t="s">
        <v>143</v>
      </c>
      <c r="AU361" s="192" t="s">
        <v>80</v>
      </c>
    </row>
    <row r="362" spans="1:65" s="330" customFormat="1" x14ac:dyDescent="0.2">
      <c r="B362" s="331"/>
      <c r="D362" s="299" t="s">
        <v>149</v>
      </c>
      <c r="F362" s="333" t="s">
        <v>1250</v>
      </c>
      <c r="H362" s="334">
        <v>20.222000000000001</v>
      </c>
      <c r="I362" s="142"/>
      <c r="L362" s="331"/>
      <c r="M362" s="335"/>
      <c r="N362" s="336"/>
      <c r="O362" s="336"/>
      <c r="P362" s="336"/>
      <c r="Q362" s="336"/>
      <c r="R362" s="336"/>
      <c r="S362" s="336"/>
      <c r="T362" s="337"/>
      <c r="AT362" s="332" t="s">
        <v>149</v>
      </c>
      <c r="AU362" s="332" t="s">
        <v>80</v>
      </c>
      <c r="AV362" s="330" t="s">
        <v>80</v>
      </c>
      <c r="AW362" s="330" t="s">
        <v>3</v>
      </c>
      <c r="AX362" s="330" t="s">
        <v>78</v>
      </c>
      <c r="AY362" s="332" t="s">
        <v>135</v>
      </c>
    </row>
    <row r="363" spans="1:65" s="205" customFormat="1" ht="24" customHeight="1" x14ac:dyDescent="0.2">
      <c r="A363" s="201"/>
      <c r="B363" s="202"/>
      <c r="C363" s="286" t="s">
        <v>441</v>
      </c>
      <c r="D363" s="286" t="s">
        <v>137</v>
      </c>
      <c r="E363" s="287" t="s">
        <v>488</v>
      </c>
      <c r="F363" s="288" t="s">
        <v>489</v>
      </c>
      <c r="G363" s="289" t="s">
        <v>275</v>
      </c>
      <c r="H363" s="290">
        <v>1232.865</v>
      </c>
      <c r="I363" s="119"/>
      <c r="J363" s="291">
        <f>ROUND(I363*H363,2)</f>
        <v>0</v>
      </c>
      <c r="K363" s="288" t="s">
        <v>155</v>
      </c>
      <c r="L363" s="202"/>
      <c r="M363" s="292" t="s">
        <v>1</v>
      </c>
      <c r="N363" s="293" t="s">
        <v>40</v>
      </c>
      <c r="O363" s="294"/>
      <c r="P363" s="295">
        <f>O363*H363</f>
        <v>0</v>
      </c>
      <c r="Q363" s="295">
        <v>0</v>
      </c>
      <c r="R363" s="295">
        <f>Q363*H363</f>
        <v>0</v>
      </c>
      <c r="S363" s="295">
        <v>0</v>
      </c>
      <c r="T363" s="296">
        <f>S363*H363</f>
        <v>0</v>
      </c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R363" s="297" t="s">
        <v>141</v>
      </c>
      <c r="AT363" s="297" t="s">
        <v>137</v>
      </c>
      <c r="AU363" s="297" t="s">
        <v>80</v>
      </c>
      <c r="AY363" s="192" t="s">
        <v>135</v>
      </c>
      <c r="BE363" s="298">
        <f>IF(N363="základní",J363,0)</f>
        <v>0</v>
      </c>
      <c r="BF363" s="298">
        <f>IF(N363="snížená",J363,0)</f>
        <v>0</v>
      </c>
      <c r="BG363" s="298">
        <f>IF(N363="zákl. přenesená",J363,0)</f>
        <v>0</v>
      </c>
      <c r="BH363" s="298">
        <f>IF(N363="sníž. přenesená",J363,0)</f>
        <v>0</v>
      </c>
      <c r="BI363" s="298">
        <f>IF(N363="nulová",J363,0)</f>
        <v>0</v>
      </c>
      <c r="BJ363" s="192" t="s">
        <v>78</v>
      </c>
      <c r="BK363" s="298">
        <f>ROUND(I363*H363,2)</f>
        <v>0</v>
      </c>
      <c r="BL363" s="192" t="s">
        <v>141</v>
      </c>
      <c r="BM363" s="297" t="s">
        <v>1251</v>
      </c>
    </row>
    <row r="364" spans="1:65" s="205" customFormat="1" ht="39" x14ac:dyDescent="0.2">
      <c r="A364" s="201"/>
      <c r="B364" s="202"/>
      <c r="C364" s="201"/>
      <c r="D364" s="299" t="s">
        <v>143</v>
      </c>
      <c r="E364" s="201"/>
      <c r="F364" s="300" t="s">
        <v>491</v>
      </c>
      <c r="G364" s="201"/>
      <c r="H364" s="201"/>
      <c r="I364" s="49"/>
      <c r="J364" s="201"/>
      <c r="K364" s="201"/>
      <c r="L364" s="202"/>
      <c r="M364" s="301"/>
      <c r="N364" s="302"/>
      <c r="O364" s="294"/>
      <c r="P364" s="294"/>
      <c r="Q364" s="294"/>
      <c r="R364" s="294"/>
      <c r="S364" s="294"/>
      <c r="T364" s="303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T364" s="192" t="s">
        <v>143</v>
      </c>
      <c r="AU364" s="192" t="s">
        <v>80</v>
      </c>
    </row>
    <row r="365" spans="1:65" s="205" customFormat="1" ht="19.5" x14ac:dyDescent="0.2">
      <c r="A365" s="201"/>
      <c r="B365" s="202"/>
      <c r="C365" s="201"/>
      <c r="D365" s="299" t="s">
        <v>171</v>
      </c>
      <c r="E365" s="201"/>
      <c r="F365" s="322" t="s">
        <v>172</v>
      </c>
      <c r="G365" s="201"/>
      <c r="H365" s="201"/>
      <c r="I365" s="49"/>
      <c r="J365" s="201"/>
      <c r="K365" s="201"/>
      <c r="L365" s="202"/>
      <c r="M365" s="301"/>
      <c r="N365" s="302"/>
      <c r="O365" s="294"/>
      <c r="P365" s="294"/>
      <c r="Q365" s="294"/>
      <c r="R365" s="294"/>
      <c r="S365" s="294"/>
      <c r="T365" s="303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T365" s="192" t="s">
        <v>171</v>
      </c>
      <c r="AU365" s="192" t="s">
        <v>80</v>
      </c>
    </row>
    <row r="366" spans="1:65" s="323" customFormat="1" x14ac:dyDescent="0.2">
      <c r="B366" s="324"/>
      <c r="D366" s="299" t="s">
        <v>149</v>
      </c>
      <c r="E366" s="325" t="s">
        <v>1</v>
      </c>
      <c r="F366" s="326" t="s">
        <v>367</v>
      </c>
      <c r="H366" s="325" t="s">
        <v>1</v>
      </c>
      <c r="I366" s="134"/>
      <c r="L366" s="324"/>
      <c r="M366" s="327"/>
      <c r="N366" s="328"/>
      <c r="O366" s="328"/>
      <c r="P366" s="328"/>
      <c r="Q366" s="328"/>
      <c r="R366" s="328"/>
      <c r="S366" s="328"/>
      <c r="T366" s="329"/>
      <c r="AT366" s="325" t="s">
        <v>149</v>
      </c>
      <c r="AU366" s="325" t="s">
        <v>80</v>
      </c>
      <c r="AV366" s="323" t="s">
        <v>78</v>
      </c>
      <c r="AW366" s="323" t="s">
        <v>32</v>
      </c>
      <c r="AX366" s="323" t="s">
        <v>72</v>
      </c>
      <c r="AY366" s="325" t="s">
        <v>135</v>
      </c>
    </row>
    <row r="367" spans="1:65" s="330" customFormat="1" x14ac:dyDescent="0.2">
      <c r="B367" s="331"/>
      <c r="D367" s="299" t="s">
        <v>149</v>
      </c>
      <c r="E367" s="332" t="s">
        <v>1</v>
      </c>
      <c r="F367" s="333" t="s">
        <v>1252</v>
      </c>
      <c r="H367" s="334">
        <v>18.559999999999999</v>
      </c>
      <c r="I367" s="142"/>
      <c r="L367" s="331"/>
      <c r="M367" s="335"/>
      <c r="N367" s="336"/>
      <c r="O367" s="336"/>
      <c r="P367" s="336"/>
      <c r="Q367" s="336"/>
      <c r="R367" s="336"/>
      <c r="S367" s="336"/>
      <c r="T367" s="337"/>
      <c r="AT367" s="332" t="s">
        <v>149</v>
      </c>
      <c r="AU367" s="332" t="s">
        <v>80</v>
      </c>
      <c r="AV367" s="330" t="s">
        <v>80</v>
      </c>
      <c r="AW367" s="330" t="s">
        <v>32</v>
      </c>
      <c r="AX367" s="330" t="s">
        <v>72</v>
      </c>
      <c r="AY367" s="332" t="s">
        <v>135</v>
      </c>
    </row>
    <row r="368" spans="1:65" s="330" customFormat="1" x14ac:dyDescent="0.2">
      <c r="B368" s="331"/>
      <c r="D368" s="299" t="s">
        <v>149</v>
      </c>
      <c r="E368" s="332" t="s">
        <v>1</v>
      </c>
      <c r="F368" s="333" t="s">
        <v>1253</v>
      </c>
      <c r="H368" s="334">
        <v>10.371</v>
      </c>
      <c r="I368" s="142"/>
      <c r="L368" s="331"/>
      <c r="M368" s="335"/>
      <c r="N368" s="336"/>
      <c r="O368" s="336"/>
      <c r="P368" s="336"/>
      <c r="Q368" s="336"/>
      <c r="R368" s="336"/>
      <c r="S368" s="336"/>
      <c r="T368" s="337"/>
      <c r="AT368" s="332" t="s">
        <v>149</v>
      </c>
      <c r="AU368" s="332" t="s">
        <v>80</v>
      </c>
      <c r="AV368" s="330" t="s">
        <v>80</v>
      </c>
      <c r="AW368" s="330" t="s">
        <v>32</v>
      </c>
      <c r="AX368" s="330" t="s">
        <v>72</v>
      </c>
      <c r="AY368" s="332" t="s">
        <v>135</v>
      </c>
    </row>
    <row r="369" spans="2:51" s="330" customFormat="1" x14ac:dyDescent="0.2">
      <c r="B369" s="331"/>
      <c r="D369" s="299" t="s">
        <v>149</v>
      </c>
      <c r="E369" s="332" t="s">
        <v>1</v>
      </c>
      <c r="F369" s="333" t="s">
        <v>1254</v>
      </c>
      <c r="H369" s="334">
        <v>129.923</v>
      </c>
      <c r="I369" s="142"/>
      <c r="L369" s="331"/>
      <c r="M369" s="335"/>
      <c r="N369" s="336"/>
      <c r="O369" s="336"/>
      <c r="P369" s="336"/>
      <c r="Q369" s="336"/>
      <c r="R369" s="336"/>
      <c r="S369" s="336"/>
      <c r="T369" s="337"/>
      <c r="AT369" s="332" t="s">
        <v>149</v>
      </c>
      <c r="AU369" s="332" t="s">
        <v>80</v>
      </c>
      <c r="AV369" s="330" t="s">
        <v>80</v>
      </c>
      <c r="AW369" s="330" t="s">
        <v>32</v>
      </c>
      <c r="AX369" s="330" t="s">
        <v>72</v>
      </c>
      <c r="AY369" s="332" t="s">
        <v>135</v>
      </c>
    </row>
    <row r="370" spans="2:51" s="330" customFormat="1" x14ac:dyDescent="0.2">
      <c r="B370" s="331"/>
      <c r="D370" s="299" t="s">
        <v>149</v>
      </c>
      <c r="E370" s="332" t="s">
        <v>1</v>
      </c>
      <c r="F370" s="333" t="s">
        <v>1255</v>
      </c>
      <c r="H370" s="334">
        <v>121.033</v>
      </c>
      <c r="I370" s="142"/>
      <c r="L370" s="331"/>
      <c r="M370" s="335"/>
      <c r="N370" s="336"/>
      <c r="O370" s="336"/>
      <c r="P370" s="336"/>
      <c r="Q370" s="336"/>
      <c r="R370" s="336"/>
      <c r="S370" s="336"/>
      <c r="T370" s="337"/>
      <c r="AT370" s="332" t="s">
        <v>149</v>
      </c>
      <c r="AU370" s="332" t="s">
        <v>80</v>
      </c>
      <c r="AV370" s="330" t="s">
        <v>80</v>
      </c>
      <c r="AW370" s="330" t="s">
        <v>32</v>
      </c>
      <c r="AX370" s="330" t="s">
        <v>72</v>
      </c>
      <c r="AY370" s="332" t="s">
        <v>135</v>
      </c>
    </row>
    <row r="371" spans="2:51" s="330" customFormat="1" x14ac:dyDescent="0.2">
      <c r="B371" s="331"/>
      <c r="D371" s="299" t="s">
        <v>149</v>
      </c>
      <c r="E371" s="332" t="s">
        <v>1</v>
      </c>
      <c r="F371" s="333" t="s">
        <v>1256</v>
      </c>
      <c r="H371" s="334">
        <v>114.962</v>
      </c>
      <c r="I371" s="142"/>
      <c r="L371" s="331"/>
      <c r="M371" s="335"/>
      <c r="N371" s="336"/>
      <c r="O371" s="336"/>
      <c r="P371" s="336"/>
      <c r="Q371" s="336"/>
      <c r="R371" s="336"/>
      <c r="S371" s="336"/>
      <c r="T371" s="337"/>
      <c r="AT371" s="332" t="s">
        <v>149</v>
      </c>
      <c r="AU371" s="332" t="s">
        <v>80</v>
      </c>
      <c r="AV371" s="330" t="s">
        <v>80</v>
      </c>
      <c r="AW371" s="330" t="s">
        <v>32</v>
      </c>
      <c r="AX371" s="330" t="s">
        <v>72</v>
      </c>
      <c r="AY371" s="332" t="s">
        <v>135</v>
      </c>
    </row>
    <row r="372" spans="2:51" s="330" customFormat="1" x14ac:dyDescent="0.2">
      <c r="B372" s="331"/>
      <c r="D372" s="299" t="s">
        <v>149</v>
      </c>
      <c r="E372" s="332" t="s">
        <v>1</v>
      </c>
      <c r="F372" s="333" t="s">
        <v>1257</v>
      </c>
      <c r="H372" s="334">
        <v>117.29</v>
      </c>
      <c r="I372" s="142"/>
      <c r="L372" s="331"/>
      <c r="M372" s="335"/>
      <c r="N372" s="336"/>
      <c r="O372" s="336"/>
      <c r="P372" s="336"/>
      <c r="Q372" s="336"/>
      <c r="R372" s="336"/>
      <c r="S372" s="336"/>
      <c r="T372" s="337"/>
      <c r="AT372" s="332" t="s">
        <v>149</v>
      </c>
      <c r="AU372" s="332" t="s">
        <v>80</v>
      </c>
      <c r="AV372" s="330" t="s">
        <v>80</v>
      </c>
      <c r="AW372" s="330" t="s">
        <v>32</v>
      </c>
      <c r="AX372" s="330" t="s">
        <v>72</v>
      </c>
      <c r="AY372" s="332" t="s">
        <v>135</v>
      </c>
    </row>
    <row r="373" spans="2:51" s="330" customFormat="1" x14ac:dyDescent="0.2">
      <c r="B373" s="331"/>
      <c r="D373" s="299" t="s">
        <v>149</v>
      </c>
      <c r="E373" s="332" t="s">
        <v>1</v>
      </c>
      <c r="F373" s="333" t="s">
        <v>1258</v>
      </c>
      <c r="H373" s="334">
        <v>24.172000000000001</v>
      </c>
      <c r="I373" s="142"/>
      <c r="L373" s="331"/>
      <c r="M373" s="335"/>
      <c r="N373" s="336"/>
      <c r="O373" s="336"/>
      <c r="P373" s="336"/>
      <c r="Q373" s="336"/>
      <c r="R373" s="336"/>
      <c r="S373" s="336"/>
      <c r="T373" s="337"/>
      <c r="AT373" s="332" t="s">
        <v>149</v>
      </c>
      <c r="AU373" s="332" t="s">
        <v>80</v>
      </c>
      <c r="AV373" s="330" t="s">
        <v>80</v>
      </c>
      <c r="AW373" s="330" t="s">
        <v>32</v>
      </c>
      <c r="AX373" s="330" t="s">
        <v>72</v>
      </c>
      <c r="AY373" s="332" t="s">
        <v>135</v>
      </c>
    </row>
    <row r="374" spans="2:51" s="330" customFormat="1" x14ac:dyDescent="0.2">
      <c r="B374" s="331"/>
      <c r="D374" s="299" t="s">
        <v>149</v>
      </c>
      <c r="E374" s="332" t="s">
        <v>1</v>
      </c>
      <c r="F374" s="333" t="s">
        <v>1259</v>
      </c>
      <c r="H374" s="334">
        <v>3.1669999999999998</v>
      </c>
      <c r="I374" s="142"/>
      <c r="L374" s="331"/>
      <c r="M374" s="335"/>
      <c r="N374" s="336"/>
      <c r="O374" s="336"/>
      <c r="P374" s="336"/>
      <c r="Q374" s="336"/>
      <c r="R374" s="336"/>
      <c r="S374" s="336"/>
      <c r="T374" s="337"/>
      <c r="AT374" s="332" t="s">
        <v>149</v>
      </c>
      <c r="AU374" s="332" t="s">
        <v>80</v>
      </c>
      <c r="AV374" s="330" t="s">
        <v>80</v>
      </c>
      <c r="AW374" s="330" t="s">
        <v>32</v>
      </c>
      <c r="AX374" s="330" t="s">
        <v>72</v>
      </c>
      <c r="AY374" s="332" t="s">
        <v>135</v>
      </c>
    </row>
    <row r="375" spans="2:51" s="330" customFormat="1" x14ac:dyDescent="0.2">
      <c r="B375" s="331"/>
      <c r="D375" s="299" t="s">
        <v>149</v>
      </c>
      <c r="E375" s="332" t="s">
        <v>1</v>
      </c>
      <c r="F375" s="333" t="s">
        <v>1260</v>
      </c>
      <c r="H375" s="334">
        <v>56.866</v>
      </c>
      <c r="I375" s="142"/>
      <c r="L375" s="331"/>
      <c r="M375" s="335"/>
      <c r="N375" s="336"/>
      <c r="O375" s="336"/>
      <c r="P375" s="336"/>
      <c r="Q375" s="336"/>
      <c r="R375" s="336"/>
      <c r="S375" s="336"/>
      <c r="T375" s="337"/>
      <c r="AT375" s="332" t="s">
        <v>149</v>
      </c>
      <c r="AU375" s="332" t="s">
        <v>80</v>
      </c>
      <c r="AV375" s="330" t="s">
        <v>80</v>
      </c>
      <c r="AW375" s="330" t="s">
        <v>32</v>
      </c>
      <c r="AX375" s="330" t="s">
        <v>72</v>
      </c>
      <c r="AY375" s="332" t="s">
        <v>135</v>
      </c>
    </row>
    <row r="376" spans="2:51" s="330" customFormat="1" x14ac:dyDescent="0.2">
      <c r="B376" s="331"/>
      <c r="D376" s="299" t="s">
        <v>149</v>
      </c>
      <c r="E376" s="332" t="s">
        <v>1</v>
      </c>
      <c r="F376" s="333" t="s">
        <v>1261</v>
      </c>
      <c r="H376" s="334">
        <v>31.297999999999998</v>
      </c>
      <c r="I376" s="142"/>
      <c r="L376" s="331"/>
      <c r="M376" s="335"/>
      <c r="N376" s="336"/>
      <c r="O376" s="336"/>
      <c r="P376" s="336"/>
      <c r="Q376" s="336"/>
      <c r="R376" s="336"/>
      <c r="S376" s="336"/>
      <c r="T376" s="337"/>
      <c r="AT376" s="332" t="s">
        <v>149</v>
      </c>
      <c r="AU376" s="332" t="s">
        <v>80</v>
      </c>
      <c r="AV376" s="330" t="s">
        <v>80</v>
      </c>
      <c r="AW376" s="330" t="s">
        <v>32</v>
      </c>
      <c r="AX376" s="330" t="s">
        <v>72</v>
      </c>
      <c r="AY376" s="332" t="s">
        <v>135</v>
      </c>
    </row>
    <row r="377" spans="2:51" s="330" customFormat="1" x14ac:dyDescent="0.2">
      <c r="B377" s="331"/>
      <c r="D377" s="299" t="s">
        <v>149</v>
      </c>
      <c r="E377" s="332" t="s">
        <v>1</v>
      </c>
      <c r="F377" s="333" t="s">
        <v>1262</v>
      </c>
      <c r="H377" s="334">
        <v>38.183999999999997</v>
      </c>
      <c r="I377" s="142"/>
      <c r="L377" s="331"/>
      <c r="M377" s="335"/>
      <c r="N377" s="336"/>
      <c r="O377" s="336"/>
      <c r="P377" s="336"/>
      <c r="Q377" s="336"/>
      <c r="R377" s="336"/>
      <c r="S377" s="336"/>
      <c r="T377" s="337"/>
      <c r="AT377" s="332" t="s">
        <v>149</v>
      </c>
      <c r="AU377" s="332" t="s">
        <v>80</v>
      </c>
      <c r="AV377" s="330" t="s">
        <v>80</v>
      </c>
      <c r="AW377" s="330" t="s">
        <v>32</v>
      </c>
      <c r="AX377" s="330" t="s">
        <v>72</v>
      </c>
      <c r="AY377" s="332" t="s">
        <v>135</v>
      </c>
    </row>
    <row r="378" spans="2:51" s="330" customFormat="1" x14ac:dyDescent="0.2">
      <c r="B378" s="331"/>
      <c r="D378" s="299" t="s">
        <v>149</v>
      </c>
      <c r="E378" s="332" t="s">
        <v>1</v>
      </c>
      <c r="F378" s="333" t="s">
        <v>1263</v>
      </c>
      <c r="H378" s="334">
        <v>28.939</v>
      </c>
      <c r="I378" s="142"/>
      <c r="L378" s="331"/>
      <c r="M378" s="335"/>
      <c r="N378" s="336"/>
      <c r="O378" s="336"/>
      <c r="P378" s="336"/>
      <c r="Q378" s="336"/>
      <c r="R378" s="336"/>
      <c r="S378" s="336"/>
      <c r="T378" s="337"/>
      <c r="AT378" s="332" t="s">
        <v>149</v>
      </c>
      <c r="AU378" s="332" t="s">
        <v>80</v>
      </c>
      <c r="AV378" s="330" t="s">
        <v>80</v>
      </c>
      <c r="AW378" s="330" t="s">
        <v>32</v>
      </c>
      <c r="AX378" s="330" t="s">
        <v>72</v>
      </c>
      <c r="AY378" s="332" t="s">
        <v>135</v>
      </c>
    </row>
    <row r="379" spans="2:51" s="323" customFormat="1" x14ac:dyDescent="0.2">
      <c r="B379" s="324"/>
      <c r="D379" s="299" t="s">
        <v>149</v>
      </c>
      <c r="E379" s="325" t="s">
        <v>1</v>
      </c>
      <c r="F379" s="326" t="s">
        <v>188</v>
      </c>
      <c r="H379" s="325" t="s">
        <v>1</v>
      </c>
      <c r="I379" s="134"/>
      <c r="L379" s="324"/>
      <c r="M379" s="327"/>
      <c r="N379" s="328"/>
      <c r="O379" s="328"/>
      <c r="P379" s="328"/>
      <c r="Q379" s="328"/>
      <c r="R379" s="328"/>
      <c r="S379" s="328"/>
      <c r="T379" s="329"/>
      <c r="AT379" s="325" t="s">
        <v>149</v>
      </c>
      <c r="AU379" s="325" t="s">
        <v>80</v>
      </c>
      <c r="AV379" s="323" t="s">
        <v>78</v>
      </c>
      <c r="AW379" s="323" t="s">
        <v>32</v>
      </c>
      <c r="AX379" s="323" t="s">
        <v>72</v>
      </c>
      <c r="AY379" s="325" t="s">
        <v>135</v>
      </c>
    </row>
    <row r="380" spans="2:51" s="330" customFormat="1" x14ac:dyDescent="0.2">
      <c r="B380" s="331"/>
      <c r="D380" s="299" t="s">
        <v>149</v>
      </c>
      <c r="E380" s="332" t="s">
        <v>1</v>
      </c>
      <c r="F380" s="333" t="s">
        <v>507</v>
      </c>
      <c r="H380" s="334">
        <v>472.5</v>
      </c>
      <c r="I380" s="142"/>
      <c r="L380" s="331"/>
      <c r="M380" s="335"/>
      <c r="N380" s="336"/>
      <c r="O380" s="336"/>
      <c r="P380" s="336"/>
      <c r="Q380" s="336"/>
      <c r="R380" s="336"/>
      <c r="S380" s="336"/>
      <c r="T380" s="337"/>
      <c r="AT380" s="332" t="s">
        <v>149</v>
      </c>
      <c r="AU380" s="332" t="s">
        <v>80</v>
      </c>
      <c r="AV380" s="330" t="s">
        <v>80</v>
      </c>
      <c r="AW380" s="330" t="s">
        <v>32</v>
      </c>
      <c r="AX380" s="330" t="s">
        <v>72</v>
      </c>
      <c r="AY380" s="332" t="s">
        <v>135</v>
      </c>
    </row>
    <row r="381" spans="2:51" s="330" customFormat="1" x14ac:dyDescent="0.2">
      <c r="B381" s="331"/>
      <c r="D381" s="299" t="s">
        <v>149</v>
      </c>
      <c r="E381" s="332" t="s">
        <v>1</v>
      </c>
      <c r="F381" s="333" t="s">
        <v>508</v>
      </c>
      <c r="H381" s="334">
        <v>35</v>
      </c>
      <c r="I381" s="142"/>
      <c r="L381" s="331"/>
      <c r="M381" s="335"/>
      <c r="N381" s="336"/>
      <c r="O381" s="336"/>
      <c r="P381" s="336"/>
      <c r="Q381" s="336"/>
      <c r="R381" s="336"/>
      <c r="S381" s="336"/>
      <c r="T381" s="337"/>
      <c r="AT381" s="332" t="s">
        <v>149</v>
      </c>
      <c r="AU381" s="332" t="s">
        <v>80</v>
      </c>
      <c r="AV381" s="330" t="s">
        <v>80</v>
      </c>
      <c r="AW381" s="330" t="s">
        <v>32</v>
      </c>
      <c r="AX381" s="330" t="s">
        <v>72</v>
      </c>
      <c r="AY381" s="332" t="s">
        <v>135</v>
      </c>
    </row>
    <row r="382" spans="2:51" s="323" customFormat="1" x14ac:dyDescent="0.2">
      <c r="B382" s="324"/>
      <c r="D382" s="299" t="s">
        <v>149</v>
      </c>
      <c r="E382" s="325" t="s">
        <v>1</v>
      </c>
      <c r="F382" s="326" t="s">
        <v>1264</v>
      </c>
      <c r="H382" s="325" t="s">
        <v>1</v>
      </c>
      <c r="I382" s="134"/>
      <c r="L382" s="324"/>
      <c r="M382" s="327"/>
      <c r="N382" s="328"/>
      <c r="O382" s="328"/>
      <c r="P382" s="328"/>
      <c r="Q382" s="328"/>
      <c r="R382" s="328"/>
      <c r="S382" s="328"/>
      <c r="T382" s="329"/>
      <c r="AT382" s="325" t="s">
        <v>149</v>
      </c>
      <c r="AU382" s="325" t="s">
        <v>80</v>
      </c>
      <c r="AV382" s="323" t="s">
        <v>78</v>
      </c>
      <c r="AW382" s="323" t="s">
        <v>32</v>
      </c>
      <c r="AX382" s="323" t="s">
        <v>72</v>
      </c>
      <c r="AY382" s="325" t="s">
        <v>135</v>
      </c>
    </row>
    <row r="383" spans="2:51" s="330" customFormat="1" x14ac:dyDescent="0.2">
      <c r="B383" s="331"/>
      <c r="D383" s="299" t="s">
        <v>149</v>
      </c>
      <c r="E383" s="332" t="s">
        <v>1</v>
      </c>
      <c r="F383" s="333" t="s">
        <v>1265</v>
      </c>
      <c r="H383" s="334">
        <v>30.6</v>
      </c>
      <c r="I383" s="142"/>
      <c r="L383" s="331"/>
      <c r="M383" s="335"/>
      <c r="N383" s="336"/>
      <c r="O383" s="336"/>
      <c r="P383" s="336"/>
      <c r="Q383" s="336"/>
      <c r="R383" s="336"/>
      <c r="S383" s="336"/>
      <c r="T383" s="337"/>
      <c r="AT383" s="332" t="s">
        <v>149</v>
      </c>
      <c r="AU383" s="332" t="s">
        <v>80</v>
      </c>
      <c r="AV383" s="330" t="s">
        <v>80</v>
      </c>
      <c r="AW383" s="330" t="s">
        <v>32</v>
      </c>
      <c r="AX383" s="330" t="s">
        <v>72</v>
      </c>
      <c r="AY383" s="332" t="s">
        <v>135</v>
      </c>
    </row>
    <row r="384" spans="2:51" s="338" customFormat="1" x14ac:dyDescent="0.2">
      <c r="B384" s="339"/>
      <c r="D384" s="299" t="s">
        <v>149</v>
      </c>
      <c r="E384" s="340" t="s">
        <v>1</v>
      </c>
      <c r="F384" s="341" t="s">
        <v>165</v>
      </c>
      <c r="H384" s="342">
        <v>1232.8649999999998</v>
      </c>
      <c r="I384" s="150"/>
      <c r="L384" s="339"/>
      <c r="M384" s="343"/>
      <c r="N384" s="344"/>
      <c r="O384" s="344"/>
      <c r="P384" s="344"/>
      <c r="Q384" s="344"/>
      <c r="R384" s="344"/>
      <c r="S384" s="344"/>
      <c r="T384" s="345"/>
      <c r="AT384" s="340" t="s">
        <v>149</v>
      </c>
      <c r="AU384" s="340" t="s">
        <v>80</v>
      </c>
      <c r="AV384" s="338" t="s">
        <v>141</v>
      </c>
      <c r="AW384" s="338" t="s">
        <v>32</v>
      </c>
      <c r="AX384" s="338" t="s">
        <v>78</v>
      </c>
      <c r="AY384" s="340" t="s">
        <v>135</v>
      </c>
    </row>
    <row r="385" spans="1:65" s="205" customFormat="1" ht="16.5" customHeight="1" x14ac:dyDescent="0.2">
      <c r="A385" s="201"/>
      <c r="B385" s="202"/>
      <c r="C385" s="309" t="s">
        <v>445</v>
      </c>
      <c r="D385" s="309" t="s">
        <v>479</v>
      </c>
      <c r="E385" s="310" t="s">
        <v>510</v>
      </c>
      <c r="F385" s="311" t="s">
        <v>511</v>
      </c>
      <c r="G385" s="312" t="s">
        <v>453</v>
      </c>
      <c r="H385" s="313">
        <v>2268.4720000000002</v>
      </c>
      <c r="I385" s="168"/>
      <c r="J385" s="314">
        <f>ROUND(I385*H385,2)</f>
        <v>0</v>
      </c>
      <c r="K385" s="311" t="s">
        <v>155</v>
      </c>
      <c r="L385" s="315"/>
      <c r="M385" s="316" t="s">
        <v>1</v>
      </c>
      <c r="N385" s="317" t="s">
        <v>40</v>
      </c>
      <c r="O385" s="294"/>
      <c r="P385" s="295">
        <f>O385*H385</f>
        <v>0</v>
      </c>
      <c r="Q385" s="295">
        <v>0.3</v>
      </c>
      <c r="R385" s="295">
        <f>Q385*H385</f>
        <v>680.54160000000002</v>
      </c>
      <c r="S385" s="295">
        <v>0</v>
      </c>
      <c r="T385" s="296">
        <f>S385*H385</f>
        <v>0</v>
      </c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R385" s="297" t="s">
        <v>209</v>
      </c>
      <c r="AT385" s="297" t="s">
        <v>479</v>
      </c>
      <c r="AU385" s="297" t="s">
        <v>80</v>
      </c>
      <c r="AY385" s="192" t="s">
        <v>135</v>
      </c>
      <c r="BE385" s="298">
        <f>IF(N385="základní",J385,0)</f>
        <v>0</v>
      </c>
      <c r="BF385" s="298">
        <f>IF(N385="snížená",J385,0)</f>
        <v>0</v>
      </c>
      <c r="BG385" s="298">
        <f>IF(N385="zákl. přenesená",J385,0)</f>
        <v>0</v>
      </c>
      <c r="BH385" s="298">
        <f>IF(N385="sníž. přenesená",J385,0)</f>
        <v>0</v>
      </c>
      <c r="BI385" s="298">
        <f>IF(N385="nulová",J385,0)</f>
        <v>0</v>
      </c>
      <c r="BJ385" s="192" t="s">
        <v>78</v>
      </c>
      <c r="BK385" s="298">
        <f>ROUND(I385*H385,2)</f>
        <v>0</v>
      </c>
      <c r="BL385" s="192" t="s">
        <v>141</v>
      </c>
      <c r="BM385" s="297" t="s">
        <v>1266</v>
      </c>
    </row>
    <row r="386" spans="1:65" s="205" customFormat="1" x14ac:dyDescent="0.2">
      <c r="A386" s="201"/>
      <c r="B386" s="202"/>
      <c r="C386" s="201"/>
      <c r="D386" s="299" t="s">
        <v>143</v>
      </c>
      <c r="E386" s="201"/>
      <c r="F386" s="300" t="s">
        <v>511</v>
      </c>
      <c r="G386" s="201"/>
      <c r="H386" s="201"/>
      <c r="I386" s="49"/>
      <c r="J386" s="201"/>
      <c r="K386" s="201"/>
      <c r="L386" s="202"/>
      <c r="M386" s="301"/>
      <c r="N386" s="302"/>
      <c r="O386" s="294"/>
      <c r="P386" s="294"/>
      <c r="Q386" s="294"/>
      <c r="R386" s="294"/>
      <c r="S386" s="294"/>
      <c r="T386" s="303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T386" s="192" t="s">
        <v>143</v>
      </c>
      <c r="AU386" s="192" t="s">
        <v>80</v>
      </c>
    </row>
    <row r="387" spans="1:65" s="330" customFormat="1" x14ac:dyDescent="0.2">
      <c r="B387" s="331"/>
      <c r="D387" s="299" t="s">
        <v>149</v>
      </c>
      <c r="F387" s="333" t="s">
        <v>1267</v>
      </c>
      <c r="H387" s="334">
        <v>2268.4720000000002</v>
      </c>
      <c r="I387" s="142"/>
      <c r="L387" s="331"/>
      <c r="M387" s="335"/>
      <c r="N387" s="336"/>
      <c r="O387" s="336"/>
      <c r="P387" s="336"/>
      <c r="Q387" s="336"/>
      <c r="R387" s="336"/>
      <c r="S387" s="336"/>
      <c r="T387" s="337"/>
      <c r="AT387" s="332" t="s">
        <v>149</v>
      </c>
      <c r="AU387" s="332" t="s">
        <v>80</v>
      </c>
      <c r="AV387" s="330" t="s">
        <v>80</v>
      </c>
      <c r="AW387" s="330" t="s">
        <v>3</v>
      </c>
      <c r="AX387" s="330" t="s">
        <v>78</v>
      </c>
      <c r="AY387" s="332" t="s">
        <v>135</v>
      </c>
    </row>
    <row r="388" spans="1:65" s="205" customFormat="1" ht="24" customHeight="1" x14ac:dyDescent="0.2">
      <c r="A388" s="201"/>
      <c r="B388" s="202"/>
      <c r="C388" s="286" t="s">
        <v>450</v>
      </c>
      <c r="D388" s="286" t="s">
        <v>137</v>
      </c>
      <c r="E388" s="287" t="s">
        <v>515</v>
      </c>
      <c r="F388" s="288" t="s">
        <v>516</v>
      </c>
      <c r="G388" s="289" t="s">
        <v>140</v>
      </c>
      <c r="H388" s="290">
        <v>640</v>
      </c>
      <c r="I388" s="119"/>
      <c r="J388" s="291">
        <f>ROUND(I388*H388,2)</f>
        <v>0</v>
      </c>
      <c r="K388" s="288" t="s">
        <v>1</v>
      </c>
      <c r="L388" s="202"/>
      <c r="M388" s="292" t="s">
        <v>1</v>
      </c>
      <c r="N388" s="293" t="s">
        <v>40</v>
      </c>
      <c r="O388" s="294"/>
      <c r="P388" s="295">
        <f>O388*H388</f>
        <v>0</v>
      </c>
      <c r="Q388" s="295">
        <v>0</v>
      </c>
      <c r="R388" s="295">
        <f>Q388*H388</f>
        <v>0</v>
      </c>
      <c r="S388" s="295">
        <v>0</v>
      </c>
      <c r="T388" s="296">
        <f>S388*H388</f>
        <v>0</v>
      </c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R388" s="297" t="s">
        <v>141</v>
      </c>
      <c r="AT388" s="297" t="s">
        <v>137</v>
      </c>
      <c r="AU388" s="297" t="s">
        <v>80</v>
      </c>
      <c r="AY388" s="192" t="s">
        <v>135</v>
      </c>
      <c r="BE388" s="298">
        <f>IF(N388="základní",J388,0)</f>
        <v>0</v>
      </c>
      <c r="BF388" s="298">
        <f>IF(N388="snížená",J388,0)</f>
        <v>0</v>
      </c>
      <c r="BG388" s="298">
        <f>IF(N388="zákl. přenesená",J388,0)</f>
        <v>0</v>
      </c>
      <c r="BH388" s="298">
        <f>IF(N388="sníž. přenesená",J388,0)</f>
        <v>0</v>
      </c>
      <c r="BI388" s="298">
        <f>IF(N388="nulová",J388,0)</f>
        <v>0</v>
      </c>
      <c r="BJ388" s="192" t="s">
        <v>78</v>
      </c>
      <c r="BK388" s="298">
        <f>ROUND(I388*H388,2)</f>
        <v>0</v>
      </c>
      <c r="BL388" s="192" t="s">
        <v>141</v>
      </c>
      <c r="BM388" s="297" t="s">
        <v>1268</v>
      </c>
    </row>
    <row r="389" spans="1:65" s="205" customFormat="1" x14ac:dyDescent="0.2">
      <c r="A389" s="201"/>
      <c r="B389" s="202"/>
      <c r="C389" s="201"/>
      <c r="D389" s="299" t="s">
        <v>143</v>
      </c>
      <c r="E389" s="201"/>
      <c r="F389" s="300" t="s">
        <v>516</v>
      </c>
      <c r="G389" s="201"/>
      <c r="H389" s="201"/>
      <c r="I389" s="49"/>
      <c r="J389" s="201"/>
      <c r="K389" s="201"/>
      <c r="L389" s="202"/>
      <c r="M389" s="301"/>
      <c r="N389" s="302"/>
      <c r="O389" s="294"/>
      <c r="P389" s="294"/>
      <c r="Q389" s="294"/>
      <c r="R389" s="294"/>
      <c r="S389" s="294"/>
      <c r="T389" s="303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T389" s="192" t="s">
        <v>143</v>
      </c>
      <c r="AU389" s="192" t="s">
        <v>80</v>
      </c>
    </row>
    <row r="390" spans="1:65" s="205" customFormat="1" ht="24" customHeight="1" x14ac:dyDescent="0.2">
      <c r="A390" s="201"/>
      <c r="B390" s="202"/>
      <c r="C390" s="286" t="s">
        <v>457</v>
      </c>
      <c r="D390" s="286" t="s">
        <v>137</v>
      </c>
      <c r="E390" s="287" t="s">
        <v>519</v>
      </c>
      <c r="F390" s="288" t="s">
        <v>520</v>
      </c>
      <c r="G390" s="289" t="s">
        <v>140</v>
      </c>
      <c r="H390" s="290">
        <v>640</v>
      </c>
      <c r="I390" s="119"/>
      <c r="J390" s="291">
        <f>ROUND(I390*H390,2)</f>
        <v>0</v>
      </c>
      <c r="K390" s="288" t="s">
        <v>155</v>
      </c>
      <c r="L390" s="202"/>
      <c r="M390" s="292" t="s">
        <v>1</v>
      </c>
      <c r="N390" s="293" t="s">
        <v>40</v>
      </c>
      <c r="O390" s="294"/>
      <c r="P390" s="295">
        <f>O390*H390</f>
        <v>0</v>
      </c>
      <c r="Q390" s="295">
        <v>0</v>
      </c>
      <c r="R390" s="295">
        <f>Q390*H390</f>
        <v>0</v>
      </c>
      <c r="S390" s="295">
        <v>0</v>
      </c>
      <c r="T390" s="296">
        <f>S390*H390</f>
        <v>0</v>
      </c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R390" s="297" t="s">
        <v>141</v>
      </c>
      <c r="AT390" s="297" t="s">
        <v>137</v>
      </c>
      <c r="AU390" s="297" t="s">
        <v>80</v>
      </c>
      <c r="AY390" s="192" t="s">
        <v>135</v>
      </c>
      <c r="BE390" s="298">
        <f>IF(N390="základní",J390,0)</f>
        <v>0</v>
      </c>
      <c r="BF390" s="298">
        <f>IF(N390="snížená",J390,0)</f>
        <v>0</v>
      </c>
      <c r="BG390" s="298">
        <f>IF(N390="zákl. přenesená",J390,0)</f>
        <v>0</v>
      </c>
      <c r="BH390" s="298">
        <f>IF(N390="sníž. přenesená",J390,0)</f>
        <v>0</v>
      </c>
      <c r="BI390" s="298">
        <f>IF(N390="nulová",J390,0)</f>
        <v>0</v>
      </c>
      <c r="BJ390" s="192" t="s">
        <v>78</v>
      </c>
      <c r="BK390" s="298">
        <f>ROUND(I390*H390,2)</f>
        <v>0</v>
      </c>
      <c r="BL390" s="192" t="s">
        <v>141</v>
      </c>
      <c r="BM390" s="297" t="s">
        <v>1269</v>
      </c>
    </row>
    <row r="391" spans="1:65" s="205" customFormat="1" ht="19.5" x14ac:dyDescent="0.2">
      <c r="A391" s="201"/>
      <c r="B391" s="202"/>
      <c r="C391" s="201"/>
      <c r="D391" s="299" t="s">
        <v>143</v>
      </c>
      <c r="E391" s="201"/>
      <c r="F391" s="300" t="s">
        <v>522</v>
      </c>
      <c r="G391" s="201"/>
      <c r="H391" s="201"/>
      <c r="I391" s="49"/>
      <c r="J391" s="201"/>
      <c r="K391" s="201"/>
      <c r="L391" s="202"/>
      <c r="M391" s="301"/>
      <c r="N391" s="302"/>
      <c r="O391" s="294"/>
      <c r="P391" s="294"/>
      <c r="Q391" s="294"/>
      <c r="R391" s="294"/>
      <c r="S391" s="294"/>
      <c r="T391" s="303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T391" s="192" t="s">
        <v>143</v>
      </c>
      <c r="AU391" s="192" t="s">
        <v>80</v>
      </c>
    </row>
    <row r="392" spans="1:65" s="205" customFormat="1" ht="19.5" x14ac:dyDescent="0.2">
      <c r="A392" s="201"/>
      <c r="B392" s="202"/>
      <c r="C392" s="201"/>
      <c r="D392" s="299" t="s">
        <v>171</v>
      </c>
      <c r="E392" s="201"/>
      <c r="F392" s="322" t="s">
        <v>1112</v>
      </c>
      <c r="G392" s="201"/>
      <c r="H392" s="201"/>
      <c r="I392" s="49"/>
      <c r="J392" s="201"/>
      <c r="K392" s="201"/>
      <c r="L392" s="202"/>
      <c r="M392" s="301"/>
      <c r="N392" s="302"/>
      <c r="O392" s="294"/>
      <c r="P392" s="294"/>
      <c r="Q392" s="294"/>
      <c r="R392" s="294"/>
      <c r="S392" s="294"/>
      <c r="T392" s="303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T392" s="192" t="s">
        <v>171</v>
      </c>
      <c r="AU392" s="192" t="s">
        <v>80</v>
      </c>
    </row>
    <row r="393" spans="1:65" s="323" customFormat="1" x14ac:dyDescent="0.2">
      <c r="B393" s="324"/>
      <c r="D393" s="299" t="s">
        <v>149</v>
      </c>
      <c r="E393" s="325" t="s">
        <v>1</v>
      </c>
      <c r="F393" s="326" t="s">
        <v>283</v>
      </c>
      <c r="H393" s="325" t="s">
        <v>1</v>
      </c>
      <c r="I393" s="134"/>
      <c r="L393" s="324"/>
      <c r="M393" s="327"/>
      <c r="N393" s="328"/>
      <c r="O393" s="328"/>
      <c r="P393" s="328"/>
      <c r="Q393" s="328"/>
      <c r="R393" s="328"/>
      <c r="S393" s="328"/>
      <c r="T393" s="329"/>
      <c r="AT393" s="325" t="s">
        <v>149</v>
      </c>
      <c r="AU393" s="325" t="s">
        <v>80</v>
      </c>
      <c r="AV393" s="323" t="s">
        <v>78</v>
      </c>
      <c r="AW393" s="323" t="s">
        <v>32</v>
      </c>
      <c r="AX393" s="323" t="s">
        <v>72</v>
      </c>
      <c r="AY393" s="325" t="s">
        <v>135</v>
      </c>
    </row>
    <row r="394" spans="1:65" s="330" customFormat="1" x14ac:dyDescent="0.2">
      <c r="B394" s="331"/>
      <c r="D394" s="299" t="s">
        <v>149</v>
      </c>
      <c r="E394" s="332" t="s">
        <v>1</v>
      </c>
      <c r="F394" s="333" t="s">
        <v>523</v>
      </c>
      <c r="H394" s="334">
        <v>600</v>
      </c>
      <c r="I394" s="142"/>
      <c r="L394" s="331"/>
      <c r="M394" s="335"/>
      <c r="N394" s="336"/>
      <c r="O394" s="336"/>
      <c r="P394" s="336"/>
      <c r="Q394" s="336"/>
      <c r="R394" s="336"/>
      <c r="S394" s="336"/>
      <c r="T394" s="337"/>
      <c r="AT394" s="332" t="s">
        <v>149</v>
      </c>
      <c r="AU394" s="332" t="s">
        <v>80</v>
      </c>
      <c r="AV394" s="330" t="s">
        <v>80</v>
      </c>
      <c r="AW394" s="330" t="s">
        <v>32</v>
      </c>
      <c r="AX394" s="330" t="s">
        <v>72</v>
      </c>
      <c r="AY394" s="332" t="s">
        <v>135</v>
      </c>
    </row>
    <row r="395" spans="1:65" s="330" customFormat="1" x14ac:dyDescent="0.2">
      <c r="B395" s="331"/>
      <c r="D395" s="299" t="s">
        <v>149</v>
      </c>
      <c r="E395" s="332" t="s">
        <v>1</v>
      </c>
      <c r="F395" s="333" t="s">
        <v>524</v>
      </c>
      <c r="H395" s="334">
        <v>40</v>
      </c>
      <c r="I395" s="142"/>
      <c r="L395" s="331"/>
      <c r="M395" s="335"/>
      <c r="N395" s="336"/>
      <c r="O395" s="336"/>
      <c r="P395" s="336"/>
      <c r="Q395" s="336"/>
      <c r="R395" s="336"/>
      <c r="S395" s="336"/>
      <c r="T395" s="337"/>
      <c r="AT395" s="332" t="s">
        <v>149</v>
      </c>
      <c r="AU395" s="332" t="s">
        <v>80</v>
      </c>
      <c r="AV395" s="330" t="s">
        <v>80</v>
      </c>
      <c r="AW395" s="330" t="s">
        <v>32</v>
      </c>
      <c r="AX395" s="330" t="s">
        <v>72</v>
      </c>
      <c r="AY395" s="332" t="s">
        <v>135</v>
      </c>
    </row>
    <row r="396" spans="1:65" s="338" customFormat="1" x14ac:dyDescent="0.2">
      <c r="B396" s="339"/>
      <c r="D396" s="299" t="s">
        <v>149</v>
      </c>
      <c r="E396" s="340" t="s">
        <v>1</v>
      </c>
      <c r="F396" s="341" t="s">
        <v>165</v>
      </c>
      <c r="H396" s="342">
        <v>640</v>
      </c>
      <c r="I396" s="150"/>
      <c r="L396" s="339"/>
      <c r="M396" s="343"/>
      <c r="N396" s="344"/>
      <c r="O396" s="344"/>
      <c r="P396" s="344"/>
      <c r="Q396" s="344"/>
      <c r="R396" s="344"/>
      <c r="S396" s="344"/>
      <c r="T396" s="345"/>
      <c r="AT396" s="340" t="s">
        <v>149</v>
      </c>
      <c r="AU396" s="340" t="s">
        <v>80</v>
      </c>
      <c r="AV396" s="338" t="s">
        <v>141</v>
      </c>
      <c r="AW396" s="338" t="s">
        <v>32</v>
      </c>
      <c r="AX396" s="338" t="s">
        <v>78</v>
      </c>
      <c r="AY396" s="340" t="s">
        <v>135</v>
      </c>
    </row>
    <row r="397" spans="1:65" s="273" customFormat="1" ht="22.9" customHeight="1" x14ac:dyDescent="0.2">
      <c r="B397" s="274"/>
      <c r="D397" s="275" t="s">
        <v>71</v>
      </c>
      <c r="E397" s="284" t="s">
        <v>80</v>
      </c>
      <c r="F397" s="284" t="s">
        <v>525</v>
      </c>
      <c r="I397" s="103"/>
      <c r="J397" s="285">
        <f>BK397</f>
        <v>0</v>
      </c>
      <c r="L397" s="274"/>
      <c r="M397" s="278"/>
      <c r="N397" s="279"/>
      <c r="O397" s="279"/>
      <c r="P397" s="280">
        <f>SUM(P398:P411)</f>
        <v>0</v>
      </c>
      <c r="Q397" s="279"/>
      <c r="R397" s="280">
        <f>SUM(R398:R411)</f>
        <v>197.79560999999998</v>
      </c>
      <c r="S397" s="279"/>
      <c r="T397" s="281">
        <f>SUM(T398:T411)</f>
        <v>0</v>
      </c>
      <c r="AR397" s="275" t="s">
        <v>78</v>
      </c>
      <c r="AT397" s="282" t="s">
        <v>71</v>
      </c>
      <c r="AU397" s="282" t="s">
        <v>78</v>
      </c>
      <c r="AY397" s="275" t="s">
        <v>135</v>
      </c>
      <c r="BK397" s="283">
        <f>SUM(BK398:BK411)</f>
        <v>0</v>
      </c>
    </row>
    <row r="398" spans="1:65" s="205" customFormat="1" ht="24" customHeight="1" x14ac:dyDescent="0.2">
      <c r="A398" s="201"/>
      <c r="B398" s="202"/>
      <c r="C398" s="286" t="s">
        <v>478</v>
      </c>
      <c r="D398" s="286" t="s">
        <v>137</v>
      </c>
      <c r="E398" s="287" t="s">
        <v>527</v>
      </c>
      <c r="F398" s="288" t="s">
        <v>528</v>
      </c>
      <c r="G398" s="289" t="s">
        <v>234</v>
      </c>
      <c r="H398" s="290">
        <v>873</v>
      </c>
      <c r="I398" s="119"/>
      <c r="J398" s="291">
        <f>ROUND(I398*H398,2)</f>
        <v>0</v>
      </c>
      <c r="K398" s="288" t="s">
        <v>155</v>
      </c>
      <c r="L398" s="202"/>
      <c r="M398" s="292" t="s">
        <v>1</v>
      </c>
      <c r="N398" s="293" t="s">
        <v>40</v>
      </c>
      <c r="O398" s="294"/>
      <c r="P398" s="295">
        <f>O398*H398</f>
        <v>0</v>
      </c>
      <c r="Q398" s="295">
        <v>0.22656999999999999</v>
      </c>
      <c r="R398" s="295">
        <f>Q398*H398</f>
        <v>197.79560999999998</v>
      </c>
      <c r="S398" s="295">
        <v>0</v>
      </c>
      <c r="T398" s="296">
        <f>S398*H398</f>
        <v>0</v>
      </c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R398" s="297" t="s">
        <v>141</v>
      </c>
      <c r="AT398" s="297" t="s">
        <v>137</v>
      </c>
      <c r="AU398" s="297" t="s">
        <v>80</v>
      </c>
      <c r="AY398" s="192" t="s">
        <v>135</v>
      </c>
      <c r="BE398" s="298">
        <f>IF(N398="základní",J398,0)</f>
        <v>0</v>
      </c>
      <c r="BF398" s="298">
        <f>IF(N398="snížená",J398,0)</f>
        <v>0</v>
      </c>
      <c r="BG398" s="298">
        <f>IF(N398="zákl. přenesená",J398,0)</f>
        <v>0</v>
      </c>
      <c r="BH398" s="298">
        <f>IF(N398="sníž. přenesená",J398,0)</f>
        <v>0</v>
      </c>
      <c r="BI398" s="298">
        <f>IF(N398="nulová",J398,0)</f>
        <v>0</v>
      </c>
      <c r="BJ398" s="192" t="s">
        <v>78</v>
      </c>
      <c r="BK398" s="298">
        <f>ROUND(I398*H398,2)</f>
        <v>0</v>
      </c>
      <c r="BL398" s="192" t="s">
        <v>141</v>
      </c>
      <c r="BM398" s="297" t="s">
        <v>1270</v>
      </c>
    </row>
    <row r="399" spans="1:65" s="205" customFormat="1" ht="39" x14ac:dyDescent="0.2">
      <c r="A399" s="201"/>
      <c r="B399" s="202"/>
      <c r="C399" s="201"/>
      <c r="D399" s="299" t="s">
        <v>143</v>
      </c>
      <c r="E399" s="201"/>
      <c r="F399" s="300" t="s">
        <v>530</v>
      </c>
      <c r="G399" s="201"/>
      <c r="H399" s="201"/>
      <c r="I399" s="49"/>
      <c r="J399" s="201"/>
      <c r="K399" s="201"/>
      <c r="L399" s="202"/>
      <c r="M399" s="301"/>
      <c r="N399" s="302"/>
      <c r="O399" s="294"/>
      <c r="P399" s="294"/>
      <c r="Q399" s="294"/>
      <c r="R399" s="294"/>
      <c r="S399" s="294"/>
      <c r="T399" s="303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T399" s="192" t="s">
        <v>143</v>
      </c>
      <c r="AU399" s="192" t="s">
        <v>80</v>
      </c>
    </row>
    <row r="400" spans="1:65" s="205" customFormat="1" ht="19.5" x14ac:dyDescent="0.2">
      <c r="A400" s="201"/>
      <c r="B400" s="202"/>
      <c r="C400" s="201"/>
      <c r="D400" s="299" t="s">
        <v>171</v>
      </c>
      <c r="E400" s="201"/>
      <c r="F400" s="322" t="s">
        <v>1112</v>
      </c>
      <c r="G400" s="201"/>
      <c r="H400" s="201"/>
      <c r="I400" s="49"/>
      <c r="J400" s="201"/>
      <c r="K400" s="201"/>
      <c r="L400" s="202"/>
      <c r="M400" s="301"/>
      <c r="N400" s="302"/>
      <c r="O400" s="294"/>
      <c r="P400" s="294"/>
      <c r="Q400" s="294"/>
      <c r="R400" s="294"/>
      <c r="S400" s="294"/>
      <c r="T400" s="303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T400" s="192" t="s">
        <v>171</v>
      </c>
      <c r="AU400" s="192" t="s">
        <v>80</v>
      </c>
    </row>
    <row r="401" spans="1:65" s="330" customFormat="1" x14ac:dyDescent="0.2">
      <c r="B401" s="331"/>
      <c r="D401" s="299" t="s">
        <v>149</v>
      </c>
      <c r="E401" s="332" t="s">
        <v>1</v>
      </c>
      <c r="F401" s="333" t="s">
        <v>1271</v>
      </c>
      <c r="H401" s="334">
        <v>873</v>
      </c>
      <c r="I401" s="142"/>
      <c r="L401" s="331"/>
      <c r="M401" s="335"/>
      <c r="N401" s="336"/>
      <c r="O401" s="336"/>
      <c r="P401" s="336"/>
      <c r="Q401" s="336"/>
      <c r="R401" s="336"/>
      <c r="S401" s="336"/>
      <c r="T401" s="337"/>
      <c r="AT401" s="332" t="s">
        <v>149</v>
      </c>
      <c r="AU401" s="332" t="s">
        <v>80</v>
      </c>
      <c r="AV401" s="330" t="s">
        <v>80</v>
      </c>
      <c r="AW401" s="330" t="s">
        <v>32</v>
      </c>
      <c r="AX401" s="330" t="s">
        <v>78</v>
      </c>
      <c r="AY401" s="332" t="s">
        <v>135</v>
      </c>
    </row>
    <row r="402" spans="1:65" s="205" customFormat="1" ht="24" customHeight="1" x14ac:dyDescent="0.2">
      <c r="A402" s="201"/>
      <c r="B402" s="202"/>
      <c r="C402" s="286" t="s">
        <v>487</v>
      </c>
      <c r="D402" s="286" t="s">
        <v>137</v>
      </c>
      <c r="E402" s="287" t="s">
        <v>533</v>
      </c>
      <c r="F402" s="288" t="s">
        <v>534</v>
      </c>
      <c r="G402" s="289" t="s">
        <v>140</v>
      </c>
      <c r="H402" s="290">
        <v>2297.8200000000002</v>
      </c>
      <c r="I402" s="119"/>
      <c r="J402" s="291">
        <f>ROUND(I402*H402,2)</f>
        <v>0</v>
      </c>
      <c r="K402" s="288" t="s">
        <v>155</v>
      </c>
      <c r="L402" s="202"/>
      <c r="M402" s="292" t="s">
        <v>1</v>
      </c>
      <c r="N402" s="293" t="s">
        <v>40</v>
      </c>
      <c r="O402" s="294"/>
      <c r="P402" s="295">
        <f>O402*H402</f>
        <v>0</v>
      </c>
      <c r="Q402" s="295">
        <v>0</v>
      </c>
      <c r="R402" s="295">
        <f>Q402*H402</f>
        <v>0</v>
      </c>
      <c r="S402" s="295">
        <v>0</v>
      </c>
      <c r="T402" s="296">
        <f>S402*H402</f>
        <v>0</v>
      </c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R402" s="297" t="s">
        <v>141</v>
      </c>
      <c r="AT402" s="297" t="s">
        <v>137</v>
      </c>
      <c r="AU402" s="297" t="s">
        <v>80</v>
      </c>
      <c r="AY402" s="192" t="s">
        <v>135</v>
      </c>
      <c r="BE402" s="298">
        <f>IF(N402="základní",J402,0)</f>
        <v>0</v>
      </c>
      <c r="BF402" s="298">
        <f>IF(N402="snížená",J402,0)</f>
        <v>0</v>
      </c>
      <c r="BG402" s="298">
        <f>IF(N402="zákl. přenesená",J402,0)</f>
        <v>0</v>
      </c>
      <c r="BH402" s="298">
        <f>IF(N402="sníž. přenesená",J402,0)</f>
        <v>0</v>
      </c>
      <c r="BI402" s="298">
        <f>IF(N402="nulová",J402,0)</f>
        <v>0</v>
      </c>
      <c r="BJ402" s="192" t="s">
        <v>78</v>
      </c>
      <c r="BK402" s="298">
        <f>ROUND(I402*H402,2)</f>
        <v>0</v>
      </c>
      <c r="BL402" s="192" t="s">
        <v>141</v>
      </c>
      <c r="BM402" s="297" t="s">
        <v>1272</v>
      </c>
    </row>
    <row r="403" spans="1:65" s="205" customFormat="1" ht="29.25" x14ac:dyDescent="0.2">
      <c r="A403" s="201"/>
      <c r="B403" s="202"/>
      <c r="C403" s="201"/>
      <c r="D403" s="299" t="s">
        <v>143</v>
      </c>
      <c r="E403" s="201"/>
      <c r="F403" s="300" t="s">
        <v>536</v>
      </c>
      <c r="G403" s="201"/>
      <c r="H403" s="201"/>
      <c r="I403" s="49"/>
      <c r="J403" s="201"/>
      <c r="K403" s="201"/>
      <c r="L403" s="202"/>
      <c r="M403" s="301"/>
      <c r="N403" s="302"/>
      <c r="O403" s="294"/>
      <c r="P403" s="294"/>
      <c r="Q403" s="294"/>
      <c r="R403" s="294"/>
      <c r="S403" s="294"/>
      <c r="T403" s="303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T403" s="192" t="s">
        <v>143</v>
      </c>
      <c r="AU403" s="192" t="s">
        <v>80</v>
      </c>
    </row>
    <row r="404" spans="1:65" s="205" customFormat="1" ht="19.5" x14ac:dyDescent="0.2">
      <c r="A404" s="201"/>
      <c r="B404" s="202"/>
      <c r="C404" s="201"/>
      <c r="D404" s="299" t="s">
        <v>171</v>
      </c>
      <c r="E404" s="201"/>
      <c r="F404" s="322" t="s">
        <v>1112</v>
      </c>
      <c r="G404" s="201"/>
      <c r="H404" s="201"/>
      <c r="I404" s="49"/>
      <c r="J404" s="201"/>
      <c r="K404" s="201"/>
      <c r="L404" s="202"/>
      <c r="M404" s="301"/>
      <c r="N404" s="302"/>
      <c r="O404" s="294"/>
      <c r="P404" s="294"/>
      <c r="Q404" s="294"/>
      <c r="R404" s="294"/>
      <c r="S404" s="294"/>
      <c r="T404" s="303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T404" s="192" t="s">
        <v>171</v>
      </c>
      <c r="AU404" s="192" t="s">
        <v>80</v>
      </c>
    </row>
    <row r="405" spans="1:65" s="330" customFormat="1" x14ac:dyDescent="0.2">
      <c r="B405" s="331"/>
      <c r="D405" s="299" t="s">
        <v>149</v>
      </c>
      <c r="E405" s="332" t="s">
        <v>1</v>
      </c>
      <c r="F405" s="333" t="s">
        <v>1273</v>
      </c>
      <c r="H405" s="334">
        <v>324.68</v>
      </c>
      <c r="I405" s="142"/>
      <c r="L405" s="331"/>
      <c r="M405" s="335"/>
      <c r="N405" s="336"/>
      <c r="O405" s="336"/>
      <c r="P405" s="336"/>
      <c r="Q405" s="336"/>
      <c r="R405" s="336"/>
      <c r="S405" s="336"/>
      <c r="T405" s="337"/>
      <c r="AT405" s="332" t="s">
        <v>149</v>
      </c>
      <c r="AU405" s="332" t="s">
        <v>80</v>
      </c>
      <c r="AV405" s="330" t="s">
        <v>80</v>
      </c>
      <c r="AW405" s="330" t="s">
        <v>32</v>
      </c>
      <c r="AX405" s="330" t="s">
        <v>72</v>
      </c>
      <c r="AY405" s="332" t="s">
        <v>135</v>
      </c>
    </row>
    <row r="406" spans="1:65" s="330" customFormat="1" x14ac:dyDescent="0.2">
      <c r="B406" s="331"/>
      <c r="D406" s="299" t="s">
        <v>149</v>
      </c>
      <c r="E406" s="332" t="s">
        <v>1</v>
      </c>
      <c r="F406" s="333" t="s">
        <v>1274</v>
      </c>
      <c r="H406" s="334">
        <v>385.83</v>
      </c>
      <c r="I406" s="142"/>
      <c r="L406" s="331"/>
      <c r="M406" s="335"/>
      <c r="N406" s="336"/>
      <c r="O406" s="336"/>
      <c r="P406" s="336"/>
      <c r="Q406" s="336"/>
      <c r="R406" s="336"/>
      <c r="S406" s="336"/>
      <c r="T406" s="337"/>
      <c r="AT406" s="332" t="s">
        <v>149</v>
      </c>
      <c r="AU406" s="332" t="s">
        <v>80</v>
      </c>
      <c r="AV406" s="330" t="s">
        <v>80</v>
      </c>
      <c r="AW406" s="330" t="s">
        <v>32</v>
      </c>
      <c r="AX406" s="330" t="s">
        <v>72</v>
      </c>
      <c r="AY406" s="332" t="s">
        <v>135</v>
      </c>
    </row>
    <row r="407" spans="1:65" s="330" customFormat="1" x14ac:dyDescent="0.2">
      <c r="B407" s="331"/>
      <c r="D407" s="299" t="s">
        <v>149</v>
      </c>
      <c r="E407" s="332" t="s">
        <v>1</v>
      </c>
      <c r="F407" s="333" t="s">
        <v>1275</v>
      </c>
      <c r="H407" s="334">
        <v>399.31</v>
      </c>
      <c r="I407" s="142"/>
      <c r="L407" s="331"/>
      <c r="M407" s="335"/>
      <c r="N407" s="336"/>
      <c r="O407" s="336"/>
      <c r="P407" s="336"/>
      <c r="Q407" s="336"/>
      <c r="R407" s="336"/>
      <c r="S407" s="336"/>
      <c r="T407" s="337"/>
      <c r="AT407" s="332" t="s">
        <v>149</v>
      </c>
      <c r="AU407" s="332" t="s">
        <v>80</v>
      </c>
      <c r="AV407" s="330" t="s">
        <v>80</v>
      </c>
      <c r="AW407" s="330" t="s">
        <v>32</v>
      </c>
      <c r="AX407" s="330" t="s">
        <v>72</v>
      </c>
      <c r="AY407" s="332" t="s">
        <v>135</v>
      </c>
    </row>
    <row r="408" spans="1:65" s="330" customFormat="1" x14ac:dyDescent="0.2">
      <c r="B408" s="331"/>
      <c r="D408" s="299" t="s">
        <v>149</v>
      </c>
      <c r="E408" s="332" t="s">
        <v>1</v>
      </c>
      <c r="F408" s="333" t="s">
        <v>539</v>
      </c>
      <c r="H408" s="334">
        <v>1120</v>
      </c>
      <c r="I408" s="142"/>
      <c r="L408" s="331"/>
      <c r="M408" s="335"/>
      <c r="N408" s="336"/>
      <c r="O408" s="336"/>
      <c r="P408" s="336"/>
      <c r="Q408" s="336"/>
      <c r="R408" s="336"/>
      <c r="S408" s="336"/>
      <c r="T408" s="337"/>
      <c r="AT408" s="332" t="s">
        <v>149</v>
      </c>
      <c r="AU408" s="332" t="s">
        <v>80</v>
      </c>
      <c r="AV408" s="330" t="s">
        <v>80</v>
      </c>
      <c r="AW408" s="330" t="s">
        <v>32</v>
      </c>
      <c r="AX408" s="330" t="s">
        <v>72</v>
      </c>
      <c r="AY408" s="332" t="s">
        <v>135</v>
      </c>
    </row>
    <row r="409" spans="1:65" s="323" customFormat="1" x14ac:dyDescent="0.2">
      <c r="B409" s="324"/>
      <c r="D409" s="299" t="s">
        <v>149</v>
      </c>
      <c r="E409" s="325" t="s">
        <v>1</v>
      </c>
      <c r="F409" s="326" t="s">
        <v>1129</v>
      </c>
      <c r="H409" s="325" t="s">
        <v>1</v>
      </c>
      <c r="I409" s="134"/>
      <c r="L409" s="324"/>
      <c r="M409" s="327"/>
      <c r="N409" s="328"/>
      <c r="O409" s="328"/>
      <c r="P409" s="328"/>
      <c r="Q409" s="328"/>
      <c r="R409" s="328"/>
      <c r="S409" s="328"/>
      <c r="T409" s="329"/>
      <c r="AT409" s="325" t="s">
        <v>149</v>
      </c>
      <c r="AU409" s="325" t="s">
        <v>80</v>
      </c>
      <c r="AV409" s="323" t="s">
        <v>78</v>
      </c>
      <c r="AW409" s="323" t="s">
        <v>32</v>
      </c>
      <c r="AX409" s="323" t="s">
        <v>72</v>
      </c>
      <c r="AY409" s="325" t="s">
        <v>135</v>
      </c>
    </row>
    <row r="410" spans="1:65" s="330" customFormat="1" x14ac:dyDescent="0.2">
      <c r="B410" s="331"/>
      <c r="D410" s="299" t="s">
        <v>149</v>
      </c>
      <c r="E410" s="332" t="s">
        <v>1</v>
      </c>
      <c r="F410" s="333" t="s">
        <v>1130</v>
      </c>
      <c r="H410" s="334">
        <v>68</v>
      </c>
      <c r="I410" s="142"/>
      <c r="L410" s="331"/>
      <c r="M410" s="335"/>
      <c r="N410" s="336"/>
      <c r="O410" s="336"/>
      <c r="P410" s="336"/>
      <c r="Q410" s="336"/>
      <c r="R410" s="336"/>
      <c r="S410" s="336"/>
      <c r="T410" s="337"/>
      <c r="AT410" s="332" t="s">
        <v>149</v>
      </c>
      <c r="AU410" s="332" t="s">
        <v>80</v>
      </c>
      <c r="AV410" s="330" t="s">
        <v>80</v>
      </c>
      <c r="AW410" s="330" t="s">
        <v>32</v>
      </c>
      <c r="AX410" s="330" t="s">
        <v>72</v>
      </c>
      <c r="AY410" s="332" t="s">
        <v>135</v>
      </c>
    </row>
    <row r="411" spans="1:65" s="338" customFormat="1" x14ac:dyDescent="0.2">
      <c r="B411" s="339"/>
      <c r="D411" s="299" t="s">
        <v>149</v>
      </c>
      <c r="E411" s="340" t="s">
        <v>1</v>
      </c>
      <c r="F411" s="341" t="s">
        <v>165</v>
      </c>
      <c r="H411" s="342">
        <v>2297.8199999999997</v>
      </c>
      <c r="I411" s="150"/>
      <c r="L411" s="339"/>
      <c r="M411" s="343"/>
      <c r="N411" s="344"/>
      <c r="O411" s="344"/>
      <c r="P411" s="344"/>
      <c r="Q411" s="344"/>
      <c r="R411" s="344"/>
      <c r="S411" s="344"/>
      <c r="T411" s="345"/>
      <c r="AT411" s="340" t="s">
        <v>149</v>
      </c>
      <c r="AU411" s="340" t="s">
        <v>80</v>
      </c>
      <c r="AV411" s="338" t="s">
        <v>141</v>
      </c>
      <c r="AW411" s="338" t="s">
        <v>32</v>
      </c>
      <c r="AX411" s="338" t="s">
        <v>78</v>
      </c>
      <c r="AY411" s="340" t="s">
        <v>135</v>
      </c>
    </row>
    <row r="412" spans="1:65" s="273" customFormat="1" ht="22.9" customHeight="1" x14ac:dyDescent="0.2">
      <c r="B412" s="274"/>
      <c r="D412" s="275" t="s">
        <v>71</v>
      </c>
      <c r="E412" s="284" t="s">
        <v>152</v>
      </c>
      <c r="F412" s="284" t="s">
        <v>540</v>
      </c>
      <c r="I412" s="103"/>
      <c r="J412" s="285">
        <f>BK412</f>
        <v>0</v>
      </c>
      <c r="L412" s="274"/>
      <c r="M412" s="278"/>
      <c r="N412" s="279"/>
      <c r="O412" s="279"/>
      <c r="P412" s="280">
        <f>SUM(P413:P456)</f>
        <v>0</v>
      </c>
      <c r="Q412" s="279"/>
      <c r="R412" s="280">
        <f>SUM(R413:R456)</f>
        <v>19.273272420000001</v>
      </c>
      <c r="S412" s="279"/>
      <c r="T412" s="281">
        <f>SUM(T413:T456)</f>
        <v>0</v>
      </c>
      <c r="AR412" s="275" t="s">
        <v>78</v>
      </c>
      <c r="AT412" s="282" t="s">
        <v>71</v>
      </c>
      <c r="AU412" s="282" t="s">
        <v>78</v>
      </c>
      <c r="AY412" s="275" t="s">
        <v>135</v>
      </c>
      <c r="BK412" s="283">
        <f>SUM(BK413:BK456)</f>
        <v>0</v>
      </c>
    </row>
    <row r="413" spans="1:65" s="205" customFormat="1" ht="24" customHeight="1" x14ac:dyDescent="0.2">
      <c r="A413" s="201"/>
      <c r="B413" s="202"/>
      <c r="C413" s="286" t="s">
        <v>509</v>
      </c>
      <c r="D413" s="286" t="s">
        <v>137</v>
      </c>
      <c r="E413" s="287" t="s">
        <v>1276</v>
      </c>
      <c r="F413" s="288" t="s">
        <v>1277</v>
      </c>
      <c r="G413" s="289" t="s">
        <v>275</v>
      </c>
      <c r="H413" s="290">
        <v>0.28799999999999998</v>
      </c>
      <c r="I413" s="119"/>
      <c r="J413" s="291">
        <f>ROUND(I413*H413,2)</f>
        <v>0</v>
      </c>
      <c r="K413" s="288" t="s">
        <v>1</v>
      </c>
      <c r="L413" s="202"/>
      <c r="M413" s="292" t="s">
        <v>1</v>
      </c>
      <c r="N413" s="293" t="s">
        <v>40</v>
      </c>
      <c r="O413" s="294"/>
      <c r="P413" s="295">
        <f>O413*H413</f>
        <v>0</v>
      </c>
      <c r="Q413" s="295">
        <v>2.5047999999999999</v>
      </c>
      <c r="R413" s="295">
        <f>Q413*H413</f>
        <v>0.72138239999999987</v>
      </c>
      <c r="S413" s="295">
        <v>0</v>
      </c>
      <c r="T413" s="296">
        <f>S413*H413</f>
        <v>0</v>
      </c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R413" s="297" t="s">
        <v>141</v>
      </c>
      <c r="AT413" s="297" t="s">
        <v>137</v>
      </c>
      <c r="AU413" s="297" t="s">
        <v>80</v>
      </c>
      <c r="AY413" s="192" t="s">
        <v>135</v>
      </c>
      <c r="BE413" s="298">
        <f>IF(N413="základní",J413,0)</f>
        <v>0</v>
      </c>
      <c r="BF413" s="298">
        <f>IF(N413="snížená",J413,0)</f>
        <v>0</v>
      </c>
      <c r="BG413" s="298">
        <f>IF(N413="zákl. přenesená",J413,0)</f>
        <v>0</v>
      </c>
      <c r="BH413" s="298">
        <f>IF(N413="sníž. přenesená",J413,0)</f>
        <v>0</v>
      </c>
      <c r="BI413" s="298">
        <f>IF(N413="nulová",J413,0)</f>
        <v>0</v>
      </c>
      <c r="BJ413" s="192" t="s">
        <v>78</v>
      </c>
      <c r="BK413" s="298">
        <f>ROUND(I413*H413,2)</f>
        <v>0</v>
      </c>
      <c r="BL413" s="192" t="s">
        <v>141</v>
      </c>
      <c r="BM413" s="297" t="s">
        <v>1278</v>
      </c>
    </row>
    <row r="414" spans="1:65" s="205" customFormat="1" ht="19.5" x14ac:dyDescent="0.2">
      <c r="A414" s="201"/>
      <c r="B414" s="202"/>
      <c r="C414" s="201"/>
      <c r="D414" s="299" t="s">
        <v>143</v>
      </c>
      <c r="E414" s="201"/>
      <c r="F414" s="300" t="s">
        <v>1277</v>
      </c>
      <c r="G414" s="201"/>
      <c r="H414" s="201"/>
      <c r="I414" s="49"/>
      <c r="J414" s="201"/>
      <c r="K414" s="201"/>
      <c r="L414" s="202"/>
      <c r="M414" s="301"/>
      <c r="N414" s="302"/>
      <c r="O414" s="294"/>
      <c r="P414" s="294"/>
      <c r="Q414" s="294"/>
      <c r="R414" s="294"/>
      <c r="S414" s="294"/>
      <c r="T414" s="303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T414" s="192" t="s">
        <v>143</v>
      </c>
      <c r="AU414" s="192" t="s">
        <v>80</v>
      </c>
    </row>
    <row r="415" spans="1:65" s="205" customFormat="1" ht="19.5" x14ac:dyDescent="0.2">
      <c r="A415" s="201"/>
      <c r="B415" s="202"/>
      <c r="C415" s="201"/>
      <c r="D415" s="299" t="s">
        <v>171</v>
      </c>
      <c r="E415" s="201"/>
      <c r="F415" s="322" t="s">
        <v>1112</v>
      </c>
      <c r="G415" s="201"/>
      <c r="H415" s="201"/>
      <c r="I415" s="49"/>
      <c r="J415" s="201"/>
      <c r="K415" s="201"/>
      <c r="L415" s="202"/>
      <c r="M415" s="301"/>
      <c r="N415" s="302"/>
      <c r="O415" s="294"/>
      <c r="P415" s="294"/>
      <c r="Q415" s="294"/>
      <c r="R415" s="294"/>
      <c r="S415" s="294"/>
      <c r="T415" s="303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T415" s="192" t="s">
        <v>171</v>
      </c>
      <c r="AU415" s="192" t="s">
        <v>80</v>
      </c>
    </row>
    <row r="416" spans="1:65" s="323" customFormat="1" x14ac:dyDescent="0.2">
      <c r="B416" s="324"/>
      <c r="D416" s="299" t="s">
        <v>149</v>
      </c>
      <c r="E416" s="325" t="s">
        <v>1</v>
      </c>
      <c r="F416" s="326" t="s">
        <v>1279</v>
      </c>
      <c r="H416" s="325" t="s">
        <v>1</v>
      </c>
      <c r="I416" s="134"/>
      <c r="L416" s="324"/>
      <c r="M416" s="327"/>
      <c r="N416" s="328"/>
      <c r="O416" s="328"/>
      <c r="P416" s="328"/>
      <c r="Q416" s="328"/>
      <c r="R416" s="328"/>
      <c r="S416" s="328"/>
      <c r="T416" s="329"/>
      <c r="AT416" s="325" t="s">
        <v>149</v>
      </c>
      <c r="AU416" s="325" t="s">
        <v>80</v>
      </c>
      <c r="AV416" s="323" t="s">
        <v>78</v>
      </c>
      <c r="AW416" s="323" t="s">
        <v>32</v>
      </c>
      <c r="AX416" s="323" t="s">
        <v>72</v>
      </c>
      <c r="AY416" s="325" t="s">
        <v>135</v>
      </c>
    </row>
    <row r="417" spans="1:65" s="330" customFormat="1" x14ac:dyDescent="0.2">
      <c r="B417" s="331"/>
      <c r="D417" s="299" t="s">
        <v>149</v>
      </c>
      <c r="E417" s="332" t="s">
        <v>1</v>
      </c>
      <c r="F417" s="333" t="s">
        <v>1280</v>
      </c>
      <c r="H417" s="334">
        <v>0.28799999999999998</v>
      </c>
      <c r="I417" s="142"/>
      <c r="L417" s="331"/>
      <c r="M417" s="335"/>
      <c r="N417" s="336"/>
      <c r="O417" s="336"/>
      <c r="P417" s="336"/>
      <c r="Q417" s="336"/>
      <c r="R417" s="336"/>
      <c r="S417" s="336"/>
      <c r="T417" s="337"/>
      <c r="AT417" s="332" t="s">
        <v>149</v>
      </c>
      <c r="AU417" s="332" t="s">
        <v>80</v>
      </c>
      <c r="AV417" s="330" t="s">
        <v>80</v>
      </c>
      <c r="AW417" s="330" t="s">
        <v>32</v>
      </c>
      <c r="AX417" s="330" t="s">
        <v>78</v>
      </c>
      <c r="AY417" s="332" t="s">
        <v>135</v>
      </c>
    </row>
    <row r="418" spans="1:65" s="205" customFormat="1" ht="36" customHeight="1" x14ac:dyDescent="0.2">
      <c r="A418" s="201"/>
      <c r="B418" s="202"/>
      <c r="C418" s="286" t="s">
        <v>514</v>
      </c>
      <c r="D418" s="286" t="s">
        <v>137</v>
      </c>
      <c r="E418" s="287" t="s">
        <v>1281</v>
      </c>
      <c r="F418" s="288" t="s">
        <v>1282</v>
      </c>
      <c r="G418" s="289" t="s">
        <v>140</v>
      </c>
      <c r="H418" s="290">
        <v>1.44</v>
      </c>
      <c r="I418" s="119"/>
      <c r="J418" s="291">
        <f>ROUND(I418*H418,2)</f>
        <v>0</v>
      </c>
      <c r="K418" s="288" t="s">
        <v>1</v>
      </c>
      <c r="L418" s="202"/>
      <c r="M418" s="292" t="s">
        <v>1</v>
      </c>
      <c r="N418" s="293" t="s">
        <v>40</v>
      </c>
      <c r="O418" s="294"/>
      <c r="P418" s="295">
        <f>O418*H418</f>
        <v>0</v>
      </c>
      <c r="Q418" s="295">
        <v>2.5047999999999999</v>
      </c>
      <c r="R418" s="295">
        <f>Q418*H418</f>
        <v>3.6069119999999999</v>
      </c>
      <c r="S418" s="295">
        <v>0</v>
      </c>
      <c r="T418" s="296">
        <f>S418*H418</f>
        <v>0</v>
      </c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R418" s="297" t="s">
        <v>141</v>
      </c>
      <c r="AT418" s="297" t="s">
        <v>137</v>
      </c>
      <c r="AU418" s="297" t="s">
        <v>80</v>
      </c>
      <c r="AY418" s="192" t="s">
        <v>135</v>
      </c>
      <c r="BE418" s="298">
        <f>IF(N418="základní",J418,0)</f>
        <v>0</v>
      </c>
      <c r="BF418" s="298">
        <f>IF(N418="snížená",J418,0)</f>
        <v>0</v>
      </c>
      <c r="BG418" s="298">
        <f>IF(N418="zákl. přenesená",J418,0)</f>
        <v>0</v>
      </c>
      <c r="BH418" s="298">
        <f>IF(N418="sníž. přenesená",J418,0)</f>
        <v>0</v>
      </c>
      <c r="BI418" s="298">
        <f>IF(N418="nulová",J418,0)</f>
        <v>0</v>
      </c>
      <c r="BJ418" s="192" t="s">
        <v>78</v>
      </c>
      <c r="BK418" s="298">
        <f>ROUND(I418*H418,2)</f>
        <v>0</v>
      </c>
      <c r="BL418" s="192" t="s">
        <v>141</v>
      </c>
      <c r="BM418" s="297" t="s">
        <v>1283</v>
      </c>
    </row>
    <row r="419" spans="1:65" s="205" customFormat="1" ht="19.5" x14ac:dyDescent="0.2">
      <c r="A419" s="201"/>
      <c r="B419" s="202"/>
      <c r="C419" s="201"/>
      <c r="D419" s="299" t="s">
        <v>143</v>
      </c>
      <c r="E419" s="201"/>
      <c r="F419" s="300" t="s">
        <v>1284</v>
      </c>
      <c r="G419" s="201"/>
      <c r="H419" s="201"/>
      <c r="I419" s="49"/>
      <c r="J419" s="201"/>
      <c r="K419" s="201"/>
      <c r="L419" s="202"/>
      <c r="M419" s="301"/>
      <c r="N419" s="302"/>
      <c r="O419" s="294"/>
      <c r="P419" s="294"/>
      <c r="Q419" s="294"/>
      <c r="R419" s="294"/>
      <c r="S419" s="294"/>
      <c r="T419" s="303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T419" s="192" t="s">
        <v>143</v>
      </c>
      <c r="AU419" s="192" t="s">
        <v>80</v>
      </c>
    </row>
    <row r="420" spans="1:65" s="205" customFormat="1" ht="19.5" x14ac:dyDescent="0.2">
      <c r="A420" s="201"/>
      <c r="B420" s="202"/>
      <c r="C420" s="201"/>
      <c r="D420" s="299" t="s">
        <v>171</v>
      </c>
      <c r="E420" s="201"/>
      <c r="F420" s="322" t="s">
        <v>1112</v>
      </c>
      <c r="G420" s="201"/>
      <c r="H420" s="201"/>
      <c r="I420" s="49"/>
      <c r="J420" s="201"/>
      <c r="K420" s="201"/>
      <c r="L420" s="202"/>
      <c r="M420" s="301"/>
      <c r="N420" s="302"/>
      <c r="O420" s="294"/>
      <c r="P420" s="294"/>
      <c r="Q420" s="294"/>
      <c r="R420" s="294"/>
      <c r="S420" s="294"/>
      <c r="T420" s="303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T420" s="192" t="s">
        <v>171</v>
      </c>
      <c r="AU420" s="192" t="s">
        <v>80</v>
      </c>
    </row>
    <row r="421" spans="1:65" s="323" customFormat="1" x14ac:dyDescent="0.2">
      <c r="B421" s="324"/>
      <c r="D421" s="299" t="s">
        <v>149</v>
      </c>
      <c r="E421" s="325" t="s">
        <v>1</v>
      </c>
      <c r="F421" s="326" t="s">
        <v>1279</v>
      </c>
      <c r="H421" s="325" t="s">
        <v>1</v>
      </c>
      <c r="I421" s="134"/>
      <c r="L421" s="324"/>
      <c r="M421" s="327"/>
      <c r="N421" s="328"/>
      <c r="O421" s="328"/>
      <c r="P421" s="328"/>
      <c r="Q421" s="328"/>
      <c r="R421" s="328"/>
      <c r="S421" s="328"/>
      <c r="T421" s="329"/>
      <c r="AT421" s="325" t="s">
        <v>149</v>
      </c>
      <c r="AU421" s="325" t="s">
        <v>80</v>
      </c>
      <c r="AV421" s="323" t="s">
        <v>78</v>
      </c>
      <c r="AW421" s="323" t="s">
        <v>32</v>
      </c>
      <c r="AX421" s="323" t="s">
        <v>72</v>
      </c>
      <c r="AY421" s="325" t="s">
        <v>135</v>
      </c>
    </row>
    <row r="422" spans="1:65" s="330" customFormat="1" x14ac:dyDescent="0.2">
      <c r="B422" s="331"/>
      <c r="D422" s="299" t="s">
        <v>149</v>
      </c>
      <c r="E422" s="332" t="s">
        <v>1</v>
      </c>
      <c r="F422" s="333" t="s">
        <v>1285</v>
      </c>
      <c r="H422" s="334">
        <v>1.44</v>
      </c>
      <c r="I422" s="142"/>
      <c r="L422" s="331"/>
      <c r="M422" s="335"/>
      <c r="N422" s="336"/>
      <c r="O422" s="336"/>
      <c r="P422" s="336"/>
      <c r="Q422" s="336"/>
      <c r="R422" s="336"/>
      <c r="S422" s="336"/>
      <c r="T422" s="337"/>
      <c r="AT422" s="332" t="s">
        <v>149</v>
      </c>
      <c r="AU422" s="332" t="s">
        <v>80</v>
      </c>
      <c r="AV422" s="330" t="s">
        <v>80</v>
      </c>
      <c r="AW422" s="330" t="s">
        <v>32</v>
      </c>
      <c r="AX422" s="330" t="s">
        <v>78</v>
      </c>
      <c r="AY422" s="332" t="s">
        <v>135</v>
      </c>
    </row>
    <row r="423" spans="1:65" s="205" customFormat="1" ht="24" customHeight="1" x14ac:dyDescent="0.2">
      <c r="A423" s="201"/>
      <c r="B423" s="202"/>
      <c r="C423" s="286" t="s">
        <v>518</v>
      </c>
      <c r="D423" s="286" t="s">
        <v>137</v>
      </c>
      <c r="E423" s="287" t="s">
        <v>1286</v>
      </c>
      <c r="F423" s="288" t="s">
        <v>1287</v>
      </c>
      <c r="G423" s="289" t="s">
        <v>212</v>
      </c>
      <c r="H423" s="290">
        <v>1</v>
      </c>
      <c r="I423" s="119"/>
      <c r="J423" s="291">
        <f>ROUND(I423*H423,2)</f>
        <v>0</v>
      </c>
      <c r="K423" s="288" t="s">
        <v>1</v>
      </c>
      <c r="L423" s="202"/>
      <c r="M423" s="292" t="s">
        <v>1</v>
      </c>
      <c r="N423" s="293" t="s">
        <v>40</v>
      </c>
      <c r="O423" s="294"/>
      <c r="P423" s="295">
        <f>O423*H423</f>
        <v>0</v>
      </c>
      <c r="Q423" s="295">
        <v>2.5047999999999999</v>
      </c>
      <c r="R423" s="295">
        <f>Q423*H423</f>
        <v>2.5047999999999999</v>
      </c>
      <c r="S423" s="295">
        <v>0</v>
      </c>
      <c r="T423" s="296">
        <f>S423*H423</f>
        <v>0</v>
      </c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R423" s="297" t="s">
        <v>141</v>
      </c>
      <c r="AT423" s="297" t="s">
        <v>137</v>
      </c>
      <c r="AU423" s="297" t="s">
        <v>80</v>
      </c>
      <c r="AY423" s="192" t="s">
        <v>135</v>
      </c>
      <c r="BE423" s="298">
        <f>IF(N423="základní",J423,0)</f>
        <v>0</v>
      </c>
      <c r="BF423" s="298">
        <f>IF(N423="snížená",J423,0)</f>
        <v>0</v>
      </c>
      <c r="BG423" s="298">
        <f>IF(N423="zákl. přenesená",J423,0)</f>
        <v>0</v>
      </c>
      <c r="BH423" s="298">
        <f>IF(N423="sníž. přenesená",J423,0)</f>
        <v>0</v>
      </c>
      <c r="BI423" s="298">
        <f>IF(N423="nulová",J423,0)</f>
        <v>0</v>
      </c>
      <c r="BJ423" s="192" t="s">
        <v>78</v>
      </c>
      <c r="BK423" s="298">
        <f>ROUND(I423*H423,2)</f>
        <v>0</v>
      </c>
      <c r="BL423" s="192" t="s">
        <v>141</v>
      </c>
      <c r="BM423" s="297" t="s">
        <v>1288</v>
      </c>
    </row>
    <row r="424" spans="1:65" s="205" customFormat="1" ht="19.5" x14ac:dyDescent="0.2">
      <c r="A424" s="201"/>
      <c r="B424" s="202"/>
      <c r="C424" s="201"/>
      <c r="D424" s="299" t="s">
        <v>143</v>
      </c>
      <c r="E424" s="201"/>
      <c r="F424" s="300" t="s">
        <v>1287</v>
      </c>
      <c r="G424" s="201"/>
      <c r="H424" s="201"/>
      <c r="I424" s="49"/>
      <c r="J424" s="201"/>
      <c r="K424" s="201"/>
      <c r="L424" s="202"/>
      <c r="M424" s="301"/>
      <c r="N424" s="302"/>
      <c r="O424" s="294"/>
      <c r="P424" s="294"/>
      <c r="Q424" s="294"/>
      <c r="R424" s="294"/>
      <c r="S424" s="294"/>
      <c r="T424" s="303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T424" s="192" t="s">
        <v>143</v>
      </c>
      <c r="AU424" s="192" t="s">
        <v>80</v>
      </c>
    </row>
    <row r="425" spans="1:65" s="205" customFormat="1" ht="19.5" x14ac:dyDescent="0.2">
      <c r="A425" s="201"/>
      <c r="B425" s="202"/>
      <c r="C425" s="201"/>
      <c r="D425" s="299" t="s">
        <v>171</v>
      </c>
      <c r="E425" s="201"/>
      <c r="F425" s="322" t="s">
        <v>1112</v>
      </c>
      <c r="G425" s="201"/>
      <c r="H425" s="201"/>
      <c r="I425" s="49"/>
      <c r="J425" s="201"/>
      <c r="K425" s="201"/>
      <c r="L425" s="202"/>
      <c r="M425" s="301"/>
      <c r="N425" s="302"/>
      <c r="O425" s="294"/>
      <c r="P425" s="294"/>
      <c r="Q425" s="294"/>
      <c r="R425" s="294"/>
      <c r="S425" s="294"/>
      <c r="T425" s="303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T425" s="192" t="s">
        <v>171</v>
      </c>
      <c r="AU425" s="192" t="s">
        <v>80</v>
      </c>
    </row>
    <row r="426" spans="1:65" s="323" customFormat="1" x14ac:dyDescent="0.2">
      <c r="B426" s="324"/>
      <c r="D426" s="299" t="s">
        <v>149</v>
      </c>
      <c r="E426" s="325" t="s">
        <v>1</v>
      </c>
      <c r="F426" s="326" t="s">
        <v>1279</v>
      </c>
      <c r="H426" s="325" t="s">
        <v>1</v>
      </c>
      <c r="I426" s="134"/>
      <c r="L426" s="324"/>
      <c r="M426" s="327"/>
      <c r="N426" s="328"/>
      <c r="O426" s="328"/>
      <c r="P426" s="328"/>
      <c r="Q426" s="328"/>
      <c r="R426" s="328"/>
      <c r="S426" s="328"/>
      <c r="T426" s="329"/>
      <c r="AT426" s="325" t="s">
        <v>149</v>
      </c>
      <c r="AU426" s="325" t="s">
        <v>80</v>
      </c>
      <c r="AV426" s="323" t="s">
        <v>78</v>
      </c>
      <c r="AW426" s="323" t="s">
        <v>32</v>
      </c>
      <c r="AX426" s="323" t="s">
        <v>72</v>
      </c>
      <c r="AY426" s="325" t="s">
        <v>135</v>
      </c>
    </row>
    <row r="427" spans="1:65" s="330" customFormat="1" x14ac:dyDescent="0.2">
      <c r="B427" s="331"/>
      <c r="D427" s="299" t="s">
        <v>149</v>
      </c>
      <c r="E427" s="332" t="s">
        <v>1</v>
      </c>
      <c r="F427" s="333" t="s">
        <v>78</v>
      </c>
      <c r="H427" s="334">
        <v>1</v>
      </c>
      <c r="I427" s="142"/>
      <c r="L427" s="331"/>
      <c r="M427" s="335"/>
      <c r="N427" s="336"/>
      <c r="O427" s="336"/>
      <c r="P427" s="336"/>
      <c r="Q427" s="336"/>
      <c r="R427" s="336"/>
      <c r="S427" s="336"/>
      <c r="T427" s="337"/>
      <c r="AT427" s="332" t="s">
        <v>149</v>
      </c>
      <c r="AU427" s="332" t="s">
        <v>80</v>
      </c>
      <c r="AV427" s="330" t="s">
        <v>80</v>
      </c>
      <c r="AW427" s="330" t="s">
        <v>32</v>
      </c>
      <c r="AX427" s="330" t="s">
        <v>78</v>
      </c>
      <c r="AY427" s="332" t="s">
        <v>135</v>
      </c>
    </row>
    <row r="428" spans="1:65" s="205" customFormat="1" ht="36" customHeight="1" x14ac:dyDescent="0.2">
      <c r="A428" s="201"/>
      <c r="B428" s="202"/>
      <c r="C428" s="286" t="s">
        <v>526</v>
      </c>
      <c r="D428" s="286" t="s">
        <v>137</v>
      </c>
      <c r="E428" s="287" t="s">
        <v>1289</v>
      </c>
      <c r="F428" s="288" t="s">
        <v>1290</v>
      </c>
      <c r="G428" s="289" t="s">
        <v>275</v>
      </c>
      <c r="H428" s="290">
        <v>1.9339999999999999</v>
      </c>
      <c r="I428" s="119"/>
      <c r="J428" s="291">
        <f>ROUND(I428*H428,2)</f>
        <v>0</v>
      </c>
      <c r="K428" s="288" t="s">
        <v>155</v>
      </c>
      <c r="L428" s="202"/>
      <c r="M428" s="292" t="s">
        <v>1</v>
      </c>
      <c r="N428" s="293" t="s">
        <v>40</v>
      </c>
      <c r="O428" s="294"/>
      <c r="P428" s="295">
        <f>O428*H428</f>
        <v>0</v>
      </c>
      <c r="Q428" s="295">
        <v>2.5047999999999999</v>
      </c>
      <c r="R428" s="295">
        <f>Q428*H428</f>
        <v>4.8442831999999996</v>
      </c>
      <c r="S428" s="295">
        <v>0</v>
      </c>
      <c r="T428" s="296">
        <f>S428*H428</f>
        <v>0</v>
      </c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R428" s="297" t="s">
        <v>141</v>
      </c>
      <c r="AT428" s="297" t="s">
        <v>137</v>
      </c>
      <c r="AU428" s="297" t="s">
        <v>80</v>
      </c>
      <c r="AY428" s="192" t="s">
        <v>135</v>
      </c>
      <c r="BE428" s="298">
        <f>IF(N428="základní",J428,0)</f>
        <v>0</v>
      </c>
      <c r="BF428" s="298">
        <f>IF(N428="snížená",J428,0)</f>
        <v>0</v>
      </c>
      <c r="BG428" s="298">
        <f>IF(N428="zákl. přenesená",J428,0)</f>
        <v>0</v>
      </c>
      <c r="BH428" s="298">
        <f>IF(N428="sníž. přenesená",J428,0)</f>
        <v>0</v>
      </c>
      <c r="BI428" s="298">
        <f>IF(N428="nulová",J428,0)</f>
        <v>0</v>
      </c>
      <c r="BJ428" s="192" t="s">
        <v>78</v>
      </c>
      <c r="BK428" s="298">
        <f>ROUND(I428*H428,2)</f>
        <v>0</v>
      </c>
      <c r="BL428" s="192" t="s">
        <v>141</v>
      </c>
      <c r="BM428" s="297" t="s">
        <v>1291</v>
      </c>
    </row>
    <row r="429" spans="1:65" s="205" customFormat="1" ht="29.25" x14ac:dyDescent="0.2">
      <c r="A429" s="201"/>
      <c r="B429" s="202"/>
      <c r="C429" s="201"/>
      <c r="D429" s="299" t="s">
        <v>143</v>
      </c>
      <c r="E429" s="201"/>
      <c r="F429" s="300" t="s">
        <v>1292</v>
      </c>
      <c r="G429" s="201"/>
      <c r="H429" s="201"/>
      <c r="I429" s="49"/>
      <c r="J429" s="201"/>
      <c r="K429" s="201"/>
      <c r="L429" s="202"/>
      <c r="M429" s="301"/>
      <c r="N429" s="302"/>
      <c r="O429" s="294"/>
      <c r="P429" s="294"/>
      <c r="Q429" s="294"/>
      <c r="R429" s="294"/>
      <c r="S429" s="294"/>
      <c r="T429" s="303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T429" s="192" t="s">
        <v>143</v>
      </c>
      <c r="AU429" s="192" t="s">
        <v>80</v>
      </c>
    </row>
    <row r="430" spans="1:65" s="205" customFormat="1" ht="19.5" x14ac:dyDescent="0.2">
      <c r="A430" s="201"/>
      <c r="B430" s="202"/>
      <c r="C430" s="201"/>
      <c r="D430" s="299" t="s">
        <v>171</v>
      </c>
      <c r="E430" s="201"/>
      <c r="F430" s="322" t="s">
        <v>1112</v>
      </c>
      <c r="G430" s="201"/>
      <c r="H430" s="201"/>
      <c r="I430" s="49"/>
      <c r="J430" s="201"/>
      <c r="K430" s="201"/>
      <c r="L430" s="202"/>
      <c r="M430" s="301"/>
      <c r="N430" s="302"/>
      <c r="O430" s="294"/>
      <c r="P430" s="294"/>
      <c r="Q430" s="294"/>
      <c r="R430" s="294"/>
      <c r="S430" s="294"/>
      <c r="T430" s="303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T430" s="192" t="s">
        <v>171</v>
      </c>
      <c r="AU430" s="192" t="s">
        <v>80</v>
      </c>
    </row>
    <row r="431" spans="1:65" s="323" customFormat="1" x14ac:dyDescent="0.2">
      <c r="B431" s="324"/>
      <c r="D431" s="299" t="s">
        <v>149</v>
      </c>
      <c r="E431" s="325" t="s">
        <v>1</v>
      </c>
      <c r="F431" s="326" t="s">
        <v>1293</v>
      </c>
      <c r="H431" s="325" t="s">
        <v>1</v>
      </c>
      <c r="I431" s="134"/>
      <c r="L431" s="324"/>
      <c r="M431" s="327"/>
      <c r="N431" s="328"/>
      <c r="O431" s="328"/>
      <c r="P431" s="328"/>
      <c r="Q431" s="328"/>
      <c r="R431" s="328"/>
      <c r="S431" s="328"/>
      <c r="T431" s="329"/>
      <c r="AT431" s="325" t="s">
        <v>149</v>
      </c>
      <c r="AU431" s="325" t="s">
        <v>80</v>
      </c>
      <c r="AV431" s="323" t="s">
        <v>78</v>
      </c>
      <c r="AW431" s="323" t="s">
        <v>32</v>
      </c>
      <c r="AX431" s="323" t="s">
        <v>72</v>
      </c>
      <c r="AY431" s="325" t="s">
        <v>135</v>
      </c>
    </row>
    <row r="432" spans="1:65" s="330" customFormat="1" x14ac:dyDescent="0.2">
      <c r="B432" s="331"/>
      <c r="D432" s="299" t="s">
        <v>149</v>
      </c>
      <c r="E432" s="332" t="s">
        <v>1</v>
      </c>
      <c r="F432" s="333" t="s">
        <v>1294</v>
      </c>
      <c r="H432" s="334">
        <v>1.9339999999999999</v>
      </c>
      <c r="I432" s="142"/>
      <c r="L432" s="331"/>
      <c r="M432" s="335"/>
      <c r="N432" s="336"/>
      <c r="O432" s="336"/>
      <c r="P432" s="336"/>
      <c r="Q432" s="336"/>
      <c r="R432" s="336"/>
      <c r="S432" s="336"/>
      <c r="T432" s="337"/>
      <c r="AT432" s="332" t="s">
        <v>149</v>
      </c>
      <c r="AU432" s="332" t="s">
        <v>80</v>
      </c>
      <c r="AV432" s="330" t="s">
        <v>80</v>
      </c>
      <c r="AW432" s="330" t="s">
        <v>32</v>
      </c>
      <c r="AX432" s="330" t="s">
        <v>78</v>
      </c>
      <c r="AY432" s="332" t="s">
        <v>135</v>
      </c>
    </row>
    <row r="433" spans="1:65" s="205" customFormat="1" ht="24" customHeight="1" x14ac:dyDescent="0.2">
      <c r="A433" s="201"/>
      <c r="B433" s="202"/>
      <c r="C433" s="286" t="s">
        <v>532</v>
      </c>
      <c r="D433" s="286" t="s">
        <v>137</v>
      </c>
      <c r="E433" s="287" t="s">
        <v>1295</v>
      </c>
      <c r="F433" s="288" t="s">
        <v>1296</v>
      </c>
      <c r="G433" s="289" t="s">
        <v>275</v>
      </c>
      <c r="H433" s="290">
        <v>2.97</v>
      </c>
      <c r="I433" s="119"/>
      <c r="J433" s="291">
        <f>ROUND(I433*H433,2)</f>
        <v>0</v>
      </c>
      <c r="K433" s="308" t="s">
        <v>155</v>
      </c>
      <c r="L433" s="202"/>
      <c r="M433" s="292" t="s">
        <v>1</v>
      </c>
      <c r="N433" s="293" t="s">
        <v>40</v>
      </c>
      <c r="O433" s="294"/>
      <c r="P433" s="295">
        <f>O433*H433</f>
        <v>0</v>
      </c>
      <c r="Q433" s="295">
        <v>2.5047999999999999</v>
      </c>
      <c r="R433" s="295">
        <f>Q433*H433</f>
        <v>7.4392560000000003</v>
      </c>
      <c r="S433" s="295">
        <v>0</v>
      </c>
      <c r="T433" s="296">
        <f>S433*H433</f>
        <v>0</v>
      </c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R433" s="297" t="s">
        <v>141</v>
      </c>
      <c r="AT433" s="297" t="s">
        <v>137</v>
      </c>
      <c r="AU433" s="297" t="s">
        <v>80</v>
      </c>
      <c r="AY433" s="192" t="s">
        <v>135</v>
      </c>
      <c r="BE433" s="298">
        <f>IF(N433="základní",J433,0)</f>
        <v>0</v>
      </c>
      <c r="BF433" s="298">
        <f>IF(N433="snížená",J433,0)</f>
        <v>0</v>
      </c>
      <c r="BG433" s="298">
        <f>IF(N433="zákl. přenesená",J433,0)</f>
        <v>0</v>
      </c>
      <c r="BH433" s="298">
        <f>IF(N433="sníž. přenesená",J433,0)</f>
        <v>0</v>
      </c>
      <c r="BI433" s="298">
        <f>IF(N433="nulová",J433,0)</f>
        <v>0</v>
      </c>
      <c r="BJ433" s="192" t="s">
        <v>78</v>
      </c>
      <c r="BK433" s="298">
        <f>ROUND(I433*H433,2)</f>
        <v>0</v>
      </c>
      <c r="BL433" s="192" t="s">
        <v>141</v>
      </c>
      <c r="BM433" s="297" t="s">
        <v>1297</v>
      </c>
    </row>
    <row r="434" spans="1:65" s="205" customFormat="1" ht="29.25" x14ac:dyDescent="0.2">
      <c r="A434" s="201"/>
      <c r="B434" s="202"/>
      <c r="C434" s="201"/>
      <c r="D434" s="299" t="s">
        <v>143</v>
      </c>
      <c r="E434" s="201"/>
      <c r="F434" s="300" t="s">
        <v>1298</v>
      </c>
      <c r="G434" s="201"/>
      <c r="H434" s="201"/>
      <c r="I434" s="49"/>
      <c r="J434" s="201"/>
      <c r="K434" s="201"/>
      <c r="L434" s="202"/>
      <c r="M434" s="301"/>
      <c r="N434" s="302"/>
      <c r="O434" s="294"/>
      <c r="P434" s="294"/>
      <c r="Q434" s="294"/>
      <c r="R434" s="294"/>
      <c r="S434" s="294"/>
      <c r="T434" s="303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T434" s="192" t="s">
        <v>143</v>
      </c>
      <c r="AU434" s="192" t="s">
        <v>80</v>
      </c>
    </row>
    <row r="435" spans="1:65" s="205" customFormat="1" ht="19.5" x14ac:dyDescent="0.2">
      <c r="A435" s="201"/>
      <c r="B435" s="202"/>
      <c r="C435" s="201"/>
      <c r="D435" s="299" t="s">
        <v>171</v>
      </c>
      <c r="E435" s="201"/>
      <c r="F435" s="322" t="s">
        <v>1112</v>
      </c>
      <c r="G435" s="201"/>
      <c r="H435" s="201"/>
      <c r="I435" s="49"/>
      <c r="J435" s="201"/>
      <c r="K435" s="201"/>
      <c r="L435" s="202"/>
      <c r="M435" s="301"/>
      <c r="N435" s="302"/>
      <c r="O435" s="294"/>
      <c r="P435" s="294"/>
      <c r="Q435" s="294"/>
      <c r="R435" s="294"/>
      <c r="S435" s="294"/>
      <c r="T435" s="303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T435" s="192" t="s">
        <v>171</v>
      </c>
      <c r="AU435" s="192" t="s">
        <v>80</v>
      </c>
    </row>
    <row r="436" spans="1:65" s="323" customFormat="1" x14ac:dyDescent="0.2">
      <c r="B436" s="324"/>
      <c r="D436" s="299" t="s">
        <v>149</v>
      </c>
      <c r="E436" s="325" t="s">
        <v>1</v>
      </c>
      <c r="F436" s="326" t="s">
        <v>1279</v>
      </c>
      <c r="H436" s="325" t="s">
        <v>1</v>
      </c>
      <c r="I436" s="134"/>
      <c r="L436" s="324"/>
      <c r="M436" s="327"/>
      <c r="N436" s="328"/>
      <c r="O436" s="328"/>
      <c r="P436" s="328"/>
      <c r="Q436" s="328"/>
      <c r="R436" s="328"/>
      <c r="S436" s="328"/>
      <c r="T436" s="329"/>
      <c r="AT436" s="325" t="s">
        <v>149</v>
      </c>
      <c r="AU436" s="325" t="s">
        <v>80</v>
      </c>
      <c r="AV436" s="323" t="s">
        <v>78</v>
      </c>
      <c r="AW436" s="323" t="s">
        <v>32</v>
      </c>
      <c r="AX436" s="323" t="s">
        <v>72</v>
      </c>
      <c r="AY436" s="325" t="s">
        <v>135</v>
      </c>
    </row>
    <row r="437" spans="1:65" s="330" customFormat="1" x14ac:dyDescent="0.2">
      <c r="B437" s="331"/>
      <c r="D437" s="299" t="s">
        <v>149</v>
      </c>
      <c r="E437" s="332" t="s">
        <v>1</v>
      </c>
      <c r="F437" s="333" t="s">
        <v>1299</v>
      </c>
      <c r="H437" s="334">
        <v>2.97</v>
      </c>
      <c r="I437" s="142"/>
      <c r="L437" s="331"/>
      <c r="M437" s="335"/>
      <c r="N437" s="336"/>
      <c r="O437" s="336"/>
      <c r="P437" s="336"/>
      <c r="Q437" s="336"/>
      <c r="R437" s="336"/>
      <c r="S437" s="336"/>
      <c r="T437" s="337"/>
      <c r="AT437" s="332" t="s">
        <v>149</v>
      </c>
      <c r="AU437" s="332" t="s">
        <v>80</v>
      </c>
      <c r="AV437" s="330" t="s">
        <v>80</v>
      </c>
      <c r="AW437" s="330" t="s">
        <v>32</v>
      </c>
      <c r="AX437" s="330" t="s">
        <v>78</v>
      </c>
      <c r="AY437" s="332" t="s">
        <v>135</v>
      </c>
    </row>
    <row r="438" spans="1:65" s="205" customFormat="1" ht="24" customHeight="1" x14ac:dyDescent="0.2">
      <c r="A438" s="201"/>
      <c r="B438" s="202"/>
      <c r="C438" s="286" t="s">
        <v>541</v>
      </c>
      <c r="D438" s="286" t="s">
        <v>137</v>
      </c>
      <c r="E438" s="287" t="s">
        <v>559</v>
      </c>
      <c r="F438" s="288" t="s">
        <v>560</v>
      </c>
      <c r="G438" s="289" t="s">
        <v>140</v>
      </c>
      <c r="H438" s="290">
        <v>32.64</v>
      </c>
      <c r="I438" s="119"/>
      <c r="J438" s="291">
        <f>ROUND(I438*H438,2)</f>
        <v>0</v>
      </c>
      <c r="K438" s="288" t="s">
        <v>155</v>
      </c>
      <c r="L438" s="202"/>
      <c r="M438" s="292" t="s">
        <v>1</v>
      </c>
      <c r="N438" s="293" t="s">
        <v>40</v>
      </c>
      <c r="O438" s="294"/>
      <c r="P438" s="295">
        <f>O438*H438</f>
        <v>0</v>
      </c>
      <c r="Q438" s="295">
        <v>2.65E-3</v>
      </c>
      <c r="R438" s="295">
        <f>Q438*H438</f>
        <v>8.6496000000000003E-2</v>
      </c>
      <c r="S438" s="295">
        <v>0</v>
      </c>
      <c r="T438" s="296">
        <f>S438*H438</f>
        <v>0</v>
      </c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R438" s="297" t="s">
        <v>141</v>
      </c>
      <c r="AT438" s="297" t="s">
        <v>137</v>
      </c>
      <c r="AU438" s="297" t="s">
        <v>80</v>
      </c>
      <c r="AY438" s="192" t="s">
        <v>135</v>
      </c>
      <c r="BE438" s="298">
        <f>IF(N438="základní",J438,0)</f>
        <v>0</v>
      </c>
      <c r="BF438" s="298">
        <f>IF(N438="snížená",J438,0)</f>
        <v>0</v>
      </c>
      <c r="BG438" s="298">
        <f>IF(N438="zákl. přenesená",J438,0)</f>
        <v>0</v>
      </c>
      <c r="BH438" s="298">
        <f>IF(N438="sníž. přenesená",J438,0)</f>
        <v>0</v>
      </c>
      <c r="BI438" s="298">
        <f>IF(N438="nulová",J438,0)</f>
        <v>0</v>
      </c>
      <c r="BJ438" s="192" t="s">
        <v>78</v>
      </c>
      <c r="BK438" s="298">
        <f>ROUND(I438*H438,2)</f>
        <v>0</v>
      </c>
      <c r="BL438" s="192" t="s">
        <v>141</v>
      </c>
      <c r="BM438" s="297" t="s">
        <v>1300</v>
      </c>
    </row>
    <row r="439" spans="1:65" s="205" customFormat="1" ht="29.25" x14ac:dyDescent="0.2">
      <c r="A439" s="201"/>
      <c r="B439" s="202"/>
      <c r="C439" s="201"/>
      <c r="D439" s="299" t="s">
        <v>143</v>
      </c>
      <c r="E439" s="201"/>
      <c r="F439" s="300" t="s">
        <v>1301</v>
      </c>
      <c r="G439" s="201"/>
      <c r="H439" s="201"/>
      <c r="I439" s="49"/>
      <c r="J439" s="201"/>
      <c r="K439" s="201"/>
      <c r="L439" s="202"/>
      <c r="M439" s="301"/>
      <c r="N439" s="302"/>
      <c r="O439" s="294"/>
      <c r="P439" s="294"/>
      <c r="Q439" s="294"/>
      <c r="R439" s="294"/>
      <c r="S439" s="294"/>
      <c r="T439" s="303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T439" s="192" t="s">
        <v>143</v>
      </c>
      <c r="AU439" s="192" t="s">
        <v>80</v>
      </c>
    </row>
    <row r="440" spans="1:65" s="205" customFormat="1" ht="19.5" x14ac:dyDescent="0.2">
      <c r="A440" s="201"/>
      <c r="B440" s="202"/>
      <c r="C440" s="201"/>
      <c r="D440" s="299" t="s">
        <v>171</v>
      </c>
      <c r="E440" s="201"/>
      <c r="F440" s="322" t="s">
        <v>1112</v>
      </c>
      <c r="G440" s="201"/>
      <c r="H440" s="201"/>
      <c r="I440" s="49"/>
      <c r="J440" s="201"/>
      <c r="K440" s="201"/>
      <c r="L440" s="202"/>
      <c r="M440" s="301"/>
      <c r="N440" s="302"/>
      <c r="O440" s="294"/>
      <c r="P440" s="294"/>
      <c r="Q440" s="294"/>
      <c r="R440" s="294"/>
      <c r="S440" s="294"/>
      <c r="T440" s="303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T440" s="192" t="s">
        <v>171</v>
      </c>
      <c r="AU440" s="192" t="s">
        <v>80</v>
      </c>
    </row>
    <row r="441" spans="1:65" s="323" customFormat="1" x14ac:dyDescent="0.2">
      <c r="B441" s="324"/>
      <c r="D441" s="299" t="s">
        <v>149</v>
      </c>
      <c r="E441" s="325" t="s">
        <v>1</v>
      </c>
      <c r="F441" s="326" t="s">
        <v>1293</v>
      </c>
      <c r="H441" s="325" t="s">
        <v>1</v>
      </c>
      <c r="I441" s="134"/>
      <c r="L441" s="324"/>
      <c r="M441" s="327"/>
      <c r="N441" s="328"/>
      <c r="O441" s="328"/>
      <c r="P441" s="328"/>
      <c r="Q441" s="328"/>
      <c r="R441" s="328"/>
      <c r="S441" s="328"/>
      <c r="T441" s="329"/>
      <c r="AT441" s="325" t="s">
        <v>149</v>
      </c>
      <c r="AU441" s="325" t="s">
        <v>80</v>
      </c>
      <c r="AV441" s="323" t="s">
        <v>78</v>
      </c>
      <c r="AW441" s="323" t="s">
        <v>32</v>
      </c>
      <c r="AX441" s="323" t="s">
        <v>72</v>
      </c>
      <c r="AY441" s="325" t="s">
        <v>135</v>
      </c>
    </row>
    <row r="442" spans="1:65" s="330" customFormat="1" x14ac:dyDescent="0.2">
      <c r="B442" s="331"/>
      <c r="D442" s="299" t="s">
        <v>149</v>
      </c>
      <c r="E442" s="332" t="s">
        <v>1</v>
      </c>
      <c r="F442" s="333" t="s">
        <v>1302</v>
      </c>
      <c r="H442" s="334">
        <v>8.16</v>
      </c>
      <c r="I442" s="142"/>
      <c r="L442" s="331"/>
      <c r="M442" s="335"/>
      <c r="N442" s="336"/>
      <c r="O442" s="336"/>
      <c r="P442" s="336"/>
      <c r="Q442" s="336"/>
      <c r="R442" s="336"/>
      <c r="S442" s="336"/>
      <c r="T442" s="337"/>
      <c r="AT442" s="332" t="s">
        <v>149</v>
      </c>
      <c r="AU442" s="332" t="s">
        <v>80</v>
      </c>
      <c r="AV442" s="330" t="s">
        <v>80</v>
      </c>
      <c r="AW442" s="330" t="s">
        <v>32</v>
      </c>
      <c r="AX442" s="330" t="s">
        <v>72</v>
      </c>
      <c r="AY442" s="332" t="s">
        <v>135</v>
      </c>
    </row>
    <row r="443" spans="1:65" s="330" customFormat="1" x14ac:dyDescent="0.2">
      <c r="B443" s="331"/>
      <c r="D443" s="299" t="s">
        <v>149</v>
      </c>
      <c r="E443" s="332" t="s">
        <v>1</v>
      </c>
      <c r="F443" s="333" t="s">
        <v>1303</v>
      </c>
      <c r="H443" s="334">
        <v>4.8</v>
      </c>
      <c r="I443" s="142"/>
      <c r="L443" s="331"/>
      <c r="M443" s="335"/>
      <c r="N443" s="336"/>
      <c r="O443" s="336"/>
      <c r="P443" s="336"/>
      <c r="Q443" s="336"/>
      <c r="R443" s="336"/>
      <c r="S443" s="336"/>
      <c r="T443" s="337"/>
      <c r="AT443" s="332" t="s">
        <v>149</v>
      </c>
      <c r="AU443" s="332" t="s">
        <v>80</v>
      </c>
      <c r="AV443" s="330" t="s">
        <v>80</v>
      </c>
      <c r="AW443" s="330" t="s">
        <v>32</v>
      </c>
      <c r="AX443" s="330" t="s">
        <v>72</v>
      </c>
      <c r="AY443" s="332" t="s">
        <v>135</v>
      </c>
    </row>
    <row r="444" spans="1:65" s="323" customFormat="1" x14ac:dyDescent="0.2">
      <c r="B444" s="324"/>
      <c r="D444" s="299" t="s">
        <v>149</v>
      </c>
      <c r="E444" s="325" t="s">
        <v>1</v>
      </c>
      <c r="F444" s="326" t="s">
        <v>1279</v>
      </c>
      <c r="H444" s="325" t="s">
        <v>1</v>
      </c>
      <c r="I444" s="134"/>
      <c r="L444" s="324"/>
      <c r="M444" s="327"/>
      <c r="N444" s="328"/>
      <c r="O444" s="328"/>
      <c r="P444" s="328"/>
      <c r="Q444" s="328"/>
      <c r="R444" s="328"/>
      <c r="S444" s="328"/>
      <c r="T444" s="329"/>
      <c r="AT444" s="325" t="s">
        <v>149</v>
      </c>
      <c r="AU444" s="325" t="s">
        <v>80</v>
      </c>
      <c r="AV444" s="323" t="s">
        <v>78</v>
      </c>
      <c r="AW444" s="323" t="s">
        <v>32</v>
      </c>
      <c r="AX444" s="323" t="s">
        <v>72</v>
      </c>
      <c r="AY444" s="325" t="s">
        <v>135</v>
      </c>
    </row>
    <row r="445" spans="1:65" s="330" customFormat="1" x14ac:dyDescent="0.2">
      <c r="B445" s="331"/>
      <c r="D445" s="299" t="s">
        <v>149</v>
      </c>
      <c r="E445" s="332" t="s">
        <v>1</v>
      </c>
      <c r="F445" s="333" t="s">
        <v>1304</v>
      </c>
      <c r="H445" s="334">
        <v>12.24</v>
      </c>
      <c r="I445" s="142"/>
      <c r="L445" s="331"/>
      <c r="M445" s="335"/>
      <c r="N445" s="336"/>
      <c r="O445" s="336"/>
      <c r="P445" s="336"/>
      <c r="Q445" s="336"/>
      <c r="R445" s="336"/>
      <c r="S445" s="336"/>
      <c r="T445" s="337"/>
      <c r="AT445" s="332" t="s">
        <v>149</v>
      </c>
      <c r="AU445" s="332" t="s">
        <v>80</v>
      </c>
      <c r="AV445" s="330" t="s">
        <v>80</v>
      </c>
      <c r="AW445" s="330" t="s">
        <v>32</v>
      </c>
      <c r="AX445" s="330" t="s">
        <v>72</v>
      </c>
      <c r="AY445" s="332" t="s">
        <v>135</v>
      </c>
    </row>
    <row r="446" spans="1:65" s="330" customFormat="1" x14ac:dyDescent="0.2">
      <c r="B446" s="331"/>
      <c r="D446" s="299" t="s">
        <v>149</v>
      </c>
      <c r="E446" s="332" t="s">
        <v>1</v>
      </c>
      <c r="F446" s="333" t="s">
        <v>1305</v>
      </c>
      <c r="H446" s="334">
        <v>7.44</v>
      </c>
      <c r="I446" s="142"/>
      <c r="L446" s="331"/>
      <c r="M446" s="335"/>
      <c r="N446" s="336"/>
      <c r="O446" s="336"/>
      <c r="P446" s="336"/>
      <c r="Q446" s="336"/>
      <c r="R446" s="336"/>
      <c r="S446" s="336"/>
      <c r="T446" s="337"/>
      <c r="AT446" s="332" t="s">
        <v>149</v>
      </c>
      <c r="AU446" s="332" t="s">
        <v>80</v>
      </c>
      <c r="AV446" s="330" t="s">
        <v>80</v>
      </c>
      <c r="AW446" s="330" t="s">
        <v>32</v>
      </c>
      <c r="AX446" s="330" t="s">
        <v>72</v>
      </c>
      <c r="AY446" s="332" t="s">
        <v>135</v>
      </c>
    </row>
    <row r="447" spans="1:65" s="338" customFormat="1" x14ac:dyDescent="0.2">
      <c r="B447" s="339"/>
      <c r="D447" s="299" t="s">
        <v>149</v>
      </c>
      <c r="E447" s="340" t="s">
        <v>1</v>
      </c>
      <c r="F447" s="341" t="s">
        <v>165</v>
      </c>
      <c r="H447" s="342">
        <v>32.64</v>
      </c>
      <c r="I447" s="150"/>
      <c r="L447" s="339"/>
      <c r="M447" s="343"/>
      <c r="N447" s="344"/>
      <c r="O447" s="344"/>
      <c r="P447" s="344"/>
      <c r="Q447" s="344"/>
      <c r="R447" s="344"/>
      <c r="S447" s="344"/>
      <c r="T447" s="345"/>
      <c r="AT447" s="340" t="s">
        <v>149</v>
      </c>
      <c r="AU447" s="340" t="s">
        <v>80</v>
      </c>
      <c r="AV447" s="338" t="s">
        <v>141</v>
      </c>
      <c r="AW447" s="338" t="s">
        <v>32</v>
      </c>
      <c r="AX447" s="338" t="s">
        <v>78</v>
      </c>
      <c r="AY447" s="340" t="s">
        <v>135</v>
      </c>
    </row>
    <row r="448" spans="1:65" s="205" customFormat="1" ht="24" customHeight="1" x14ac:dyDescent="0.2">
      <c r="A448" s="201"/>
      <c r="B448" s="202"/>
      <c r="C448" s="286" t="s">
        <v>558</v>
      </c>
      <c r="D448" s="286" t="s">
        <v>137</v>
      </c>
      <c r="E448" s="287" t="s">
        <v>574</v>
      </c>
      <c r="F448" s="288" t="s">
        <v>560</v>
      </c>
      <c r="G448" s="289" t="s">
        <v>140</v>
      </c>
      <c r="H448" s="290">
        <v>32.64</v>
      </c>
      <c r="I448" s="119"/>
      <c r="J448" s="291">
        <f>ROUND(I448*H448,2)</f>
        <v>0</v>
      </c>
      <c r="K448" s="288" t="s">
        <v>155</v>
      </c>
      <c r="L448" s="202"/>
      <c r="M448" s="292" t="s">
        <v>1</v>
      </c>
      <c r="N448" s="293" t="s">
        <v>40</v>
      </c>
      <c r="O448" s="294"/>
      <c r="P448" s="295">
        <f>O448*H448</f>
        <v>0</v>
      </c>
      <c r="Q448" s="295">
        <v>0</v>
      </c>
      <c r="R448" s="295">
        <f>Q448*H448</f>
        <v>0</v>
      </c>
      <c r="S448" s="295">
        <v>0</v>
      </c>
      <c r="T448" s="296">
        <f>S448*H448</f>
        <v>0</v>
      </c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R448" s="297" t="s">
        <v>141</v>
      </c>
      <c r="AT448" s="297" t="s">
        <v>137</v>
      </c>
      <c r="AU448" s="297" t="s">
        <v>80</v>
      </c>
      <c r="AY448" s="192" t="s">
        <v>135</v>
      </c>
      <c r="BE448" s="298">
        <f>IF(N448="základní",J448,0)</f>
        <v>0</v>
      </c>
      <c r="BF448" s="298">
        <f>IF(N448="snížená",J448,0)</f>
        <v>0</v>
      </c>
      <c r="BG448" s="298">
        <f>IF(N448="zákl. přenesená",J448,0)</f>
        <v>0</v>
      </c>
      <c r="BH448" s="298">
        <f>IF(N448="sníž. přenesená",J448,0)</f>
        <v>0</v>
      </c>
      <c r="BI448" s="298">
        <f>IF(N448="nulová",J448,0)</f>
        <v>0</v>
      </c>
      <c r="BJ448" s="192" t="s">
        <v>78</v>
      </c>
      <c r="BK448" s="298">
        <f>ROUND(I448*H448,2)</f>
        <v>0</v>
      </c>
      <c r="BL448" s="192" t="s">
        <v>141</v>
      </c>
      <c r="BM448" s="297" t="s">
        <v>1306</v>
      </c>
    </row>
    <row r="449" spans="1:65" s="205" customFormat="1" ht="29.25" x14ac:dyDescent="0.2">
      <c r="A449" s="201"/>
      <c r="B449" s="202"/>
      <c r="C449" s="201"/>
      <c r="D449" s="299" t="s">
        <v>143</v>
      </c>
      <c r="E449" s="201"/>
      <c r="F449" s="300" t="s">
        <v>1307</v>
      </c>
      <c r="G449" s="201"/>
      <c r="H449" s="201"/>
      <c r="I449" s="49"/>
      <c r="J449" s="201"/>
      <c r="K449" s="201"/>
      <c r="L449" s="202"/>
      <c r="M449" s="301"/>
      <c r="N449" s="302"/>
      <c r="O449" s="294"/>
      <c r="P449" s="294"/>
      <c r="Q449" s="294"/>
      <c r="R449" s="294"/>
      <c r="S449" s="294"/>
      <c r="T449" s="303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T449" s="192" t="s">
        <v>143</v>
      </c>
      <c r="AU449" s="192" t="s">
        <v>80</v>
      </c>
    </row>
    <row r="450" spans="1:65" s="205" customFormat="1" ht="24" customHeight="1" x14ac:dyDescent="0.2">
      <c r="A450" s="201"/>
      <c r="B450" s="202"/>
      <c r="C450" s="286" t="s">
        <v>573</v>
      </c>
      <c r="D450" s="286" t="s">
        <v>137</v>
      </c>
      <c r="E450" s="287" t="s">
        <v>590</v>
      </c>
      <c r="F450" s="288" t="s">
        <v>1308</v>
      </c>
      <c r="G450" s="289" t="s">
        <v>453</v>
      </c>
      <c r="H450" s="290">
        <v>6.6000000000000003E-2</v>
      </c>
      <c r="I450" s="119"/>
      <c r="J450" s="291">
        <f>ROUND(I450*H450,2)</f>
        <v>0</v>
      </c>
      <c r="K450" s="288" t="s">
        <v>155</v>
      </c>
      <c r="L450" s="202"/>
      <c r="M450" s="292" t="s">
        <v>1</v>
      </c>
      <c r="N450" s="293" t="s">
        <v>40</v>
      </c>
      <c r="O450" s="294"/>
      <c r="P450" s="295">
        <f>O450*H450</f>
        <v>0</v>
      </c>
      <c r="Q450" s="295">
        <v>1.06277</v>
      </c>
      <c r="R450" s="295">
        <f>Q450*H450</f>
        <v>7.0142820000000008E-2</v>
      </c>
      <c r="S450" s="295">
        <v>0</v>
      </c>
      <c r="T450" s="296">
        <f>S450*H450</f>
        <v>0</v>
      </c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R450" s="297" t="s">
        <v>141</v>
      </c>
      <c r="AT450" s="297" t="s">
        <v>137</v>
      </c>
      <c r="AU450" s="297" t="s">
        <v>80</v>
      </c>
      <c r="AY450" s="192" t="s">
        <v>135</v>
      </c>
      <c r="BE450" s="298">
        <f>IF(N450="základní",J450,0)</f>
        <v>0</v>
      </c>
      <c r="BF450" s="298">
        <f>IF(N450="snížená",J450,0)</f>
        <v>0</v>
      </c>
      <c r="BG450" s="298">
        <f>IF(N450="zákl. přenesená",J450,0)</f>
        <v>0</v>
      </c>
      <c r="BH450" s="298">
        <f>IF(N450="sníž. přenesená",J450,0)</f>
        <v>0</v>
      </c>
      <c r="BI450" s="298">
        <f>IF(N450="nulová",J450,0)</f>
        <v>0</v>
      </c>
      <c r="BJ450" s="192" t="s">
        <v>78</v>
      </c>
      <c r="BK450" s="298">
        <f>ROUND(I450*H450,2)</f>
        <v>0</v>
      </c>
      <c r="BL450" s="192" t="s">
        <v>141</v>
      </c>
      <c r="BM450" s="297" t="s">
        <v>1309</v>
      </c>
    </row>
    <row r="451" spans="1:65" s="205" customFormat="1" ht="19.5" x14ac:dyDescent="0.2">
      <c r="A451" s="201"/>
      <c r="B451" s="202"/>
      <c r="C451" s="201"/>
      <c r="D451" s="299" t="s">
        <v>143</v>
      </c>
      <c r="E451" s="201"/>
      <c r="F451" s="300" t="s">
        <v>1310</v>
      </c>
      <c r="G451" s="201"/>
      <c r="H451" s="201"/>
      <c r="I451" s="49"/>
      <c r="J451" s="201"/>
      <c r="K451" s="201"/>
      <c r="L451" s="202"/>
      <c r="M451" s="301"/>
      <c r="N451" s="302"/>
      <c r="O451" s="294"/>
      <c r="P451" s="294"/>
      <c r="Q451" s="294"/>
      <c r="R451" s="294"/>
      <c r="S451" s="294"/>
      <c r="T451" s="303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T451" s="192" t="s">
        <v>143</v>
      </c>
      <c r="AU451" s="192" t="s">
        <v>80</v>
      </c>
    </row>
    <row r="452" spans="1:65" s="205" customFormat="1" ht="19.5" x14ac:dyDescent="0.2">
      <c r="A452" s="201"/>
      <c r="B452" s="202"/>
      <c r="C452" s="201"/>
      <c r="D452" s="299" t="s">
        <v>171</v>
      </c>
      <c r="E452" s="201"/>
      <c r="F452" s="322" t="s">
        <v>1112</v>
      </c>
      <c r="G452" s="201"/>
      <c r="H452" s="201"/>
      <c r="I452" s="49"/>
      <c r="J452" s="201"/>
      <c r="K452" s="201"/>
      <c r="L452" s="202"/>
      <c r="M452" s="301"/>
      <c r="N452" s="302"/>
      <c r="O452" s="294"/>
      <c r="P452" s="294"/>
      <c r="Q452" s="294"/>
      <c r="R452" s="294"/>
      <c r="S452" s="294"/>
      <c r="T452" s="303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T452" s="192" t="s">
        <v>171</v>
      </c>
      <c r="AU452" s="192" t="s">
        <v>80</v>
      </c>
    </row>
    <row r="453" spans="1:65" s="323" customFormat="1" x14ac:dyDescent="0.2">
      <c r="B453" s="324"/>
      <c r="D453" s="299" t="s">
        <v>149</v>
      </c>
      <c r="E453" s="325" t="s">
        <v>1</v>
      </c>
      <c r="F453" s="326" t="s">
        <v>1293</v>
      </c>
      <c r="H453" s="325" t="s">
        <v>1</v>
      </c>
      <c r="I453" s="134"/>
      <c r="L453" s="324"/>
      <c r="M453" s="327"/>
      <c r="N453" s="328"/>
      <c r="O453" s="328"/>
      <c r="P453" s="328"/>
      <c r="Q453" s="328"/>
      <c r="R453" s="328"/>
      <c r="S453" s="328"/>
      <c r="T453" s="329"/>
      <c r="AT453" s="325" t="s">
        <v>149</v>
      </c>
      <c r="AU453" s="325" t="s">
        <v>80</v>
      </c>
      <c r="AV453" s="323" t="s">
        <v>78</v>
      </c>
      <c r="AW453" s="323" t="s">
        <v>32</v>
      </c>
      <c r="AX453" s="323" t="s">
        <v>72</v>
      </c>
      <c r="AY453" s="325" t="s">
        <v>135</v>
      </c>
    </row>
    <row r="454" spans="1:65" s="330" customFormat="1" x14ac:dyDescent="0.2">
      <c r="B454" s="331"/>
      <c r="D454" s="299" t="s">
        <v>149</v>
      </c>
      <c r="E454" s="332" t="s">
        <v>1</v>
      </c>
      <c r="F454" s="333" t="s">
        <v>1311</v>
      </c>
      <c r="H454" s="334">
        <v>2.5000000000000001E-2</v>
      </c>
      <c r="I454" s="142"/>
      <c r="L454" s="331"/>
      <c r="M454" s="335"/>
      <c r="N454" s="336"/>
      <c r="O454" s="336"/>
      <c r="P454" s="336"/>
      <c r="Q454" s="336"/>
      <c r="R454" s="336"/>
      <c r="S454" s="336"/>
      <c r="T454" s="337"/>
      <c r="AT454" s="332" t="s">
        <v>149</v>
      </c>
      <c r="AU454" s="332" t="s">
        <v>80</v>
      </c>
      <c r="AV454" s="330" t="s">
        <v>80</v>
      </c>
      <c r="AW454" s="330" t="s">
        <v>32</v>
      </c>
      <c r="AX454" s="330" t="s">
        <v>72</v>
      </c>
      <c r="AY454" s="332" t="s">
        <v>135</v>
      </c>
    </row>
    <row r="455" spans="1:65" s="330" customFormat="1" x14ac:dyDescent="0.2">
      <c r="B455" s="331"/>
      <c r="D455" s="299" t="s">
        <v>149</v>
      </c>
      <c r="E455" s="332" t="s">
        <v>1</v>
      </c>
      <c r="F455" s="333" t="s">
        <v>1312</v>
      </c>
      <c r="H455" s="334">
        <v>4.1000000000000002E-2</v>
      </c>
      <c r="I455" s="142"/>
      <c r="L455" s="331"/>
      <c r="M455" s="335"/>
      <c r="N455" s="336"/>
      <c r="O455" s="336"/>
      <c r="P455" s="336"/>
      <c r="Q455" s="336"/>
      <c r="R455" s="336"/>
      <c r="S455" s="336"/>
      <c r="T455" s="337"/>
      <c r="AT455" s="332" t="s">
        <v>149</v>
      </c>
      <c r="AU455" s="332" t="s">
        <v>80</v>
      </c>
      <c r="AV455" s="330" t="s">
        <v>80</v>
      </c>
      <c r="AW455" s="330" t="s">
        <v>32</v>
      </c>
      <c r="AX455" s="330" t="s">
        <v>72</v>
      </c>
      <c r="AY455" s="332" t="s">
        <v>135</v>
      </c>
    </row>
    <row r="456" spans="1:65" s="338" customFormat="1" x14ac:dyDescent="0.2">
      <c r="B456" s="339"/>
      <c r="D456" s="299" t="s">
        <v>149</v>
      </c>
      <c r="E456" s="340" t="s">
        <v>1</v>
      </c>
      <c r="F456" s="341" t="s">
        <v>165</v>
      </c>
      <c r="H456" s="342">
        <v>6.6000000000000003E-2</v>
      </c>
      <c r="I456" s="150"/>
      <c r="L456" s="339"/>
      <c r="M456" s="343"/>
      <c r="N456" s="344"/>
      <c r="O456" s="344"/>
      <c r="P456" s="344"/>
      <c r="Q456" s="344"/>
      <c r="R456" s="344"/>
      <c r="S456" s="344"/>
      <c r="T456" s="345"/>
      <c r="AT456" s="340" t="s">
        <v>149</v>
      </c>
      <c r="AU456" s="340" t="s">
        <v>80</v>
      </c>
      <c r="AV456" s="338" t="s">
        <v>141</v>
      </c>
      <c r="AW456" s="338" t="s">
        <v>32</v>
      </c>
      <c r="AX456" s="338" t="s">
        <v>78</v>
      </c>
      <c r="AY456" s="340" t="s">
        <v>135</v>
      </c>
    </row>
    <row r="457" spans="1:65" s="273" customFormat="1" ht="22.9" customHeight="1" x14ac:dyDescent="0.2">
      <c r="B457" s="274"/>
      <c r="D457" s="275" t="s">
        <v>71</v>
      </c>
      <c r="E457" s="284" t="s">
        <v>141</v>
      </c>
      <c r="F457" s="284" t="s">
        <v>598</v>
      </c>
      <c r="I457" s="103"/>
      <c r="J457" s="285">
        <f>BK457</f>
        <v>0</v>
      </c>
      <c r="L457" s="274"/>
      <c r="M457" s="278"/>
      <c r="N457" s="279"/>
      <c r="O457" s="279"/>
      <c r="P457" s="280">
        <f>SUM(P458:P545)</f>
        <v>0</v>
      </c>
      <c r="Q457" s="279"/>
      <c r="R457" s="280">
        <f>SUM(R458:R545)</f>
        <v>39.543110599999999</v>
      </c>
      <c r="S457" s="279"/>
      <c r="T457" s="281">
        <f>SUM(T458:T545)</f>
        <v>0</v>
      </c>
      <c r="AR457" s="275" t="s">
        <v>78</v>
      </c>
      <c r="AT457" s="282" t="s">
        <v>71</v>
      </c>
      <c r="AU457" s="282" t="s">
        <v>78</v>
      </c>
      <c r="AY457" s="275" t="s">
        <v>135</v>
      </c>
      <c r="BK457" s="283">
        <f>SUM(BK458:BK545)</f>
        <v>0</v>
      </c>
    </row>
    <row r="458" spans="1:65" s="205" customFormat="1" ht="24" customHeight="1" x14ac:dyDescent="0.2">
      <c r="A458" s="201"/>
      <c r="B458" s="202"/>
      <c r="C458" s="286" t="s">
        <v>578</v>
      </c>
      <c r="D458" s="286" t="s">
        <v>137</v>
      </c>
      <c r="E458" s="287" t="s">
        <v>600</v>
      </c>
      <c r="F458" s="288" t="s">
        <v>601</v>
      </c>
      <c r="G458" s="289" t="s">
        <v>275</v>
      </c>
      <c r="H458" s="290">
        <v>269.67</v>
      </c>
      <c r="I458" s="119"/>
      <c r="J458" s="291">
        <f>ROUND(I458*H458,2)</f>
        <v>0</v>
      </c>
      <c r="K458" s="288" t="s">
        <v>155</v>
      </c>
      <c r="L458" s="202"/>
      <c r="M458" s="292" t="s">
        <v>1</v>
      </c>
      <c r="N458" s="293" t="s">
        <v>40</v>
      </c>
      <c r="O458" s="294"/>
      <c r="P458" s="295">
        <f>O458*H458</f>
        <v>0</v>
      </c>
      <c r="Q458" s="295">
        <v>0</v>
      </c>
      <c r="R458" s="295">
        <f>Q458*H458</f>
        <v>0</v>
      </c>
      <c r="S458" s="295">
        <v>0</v>
      </c>
      <c r="T458" s="296">
        <f>S458*H458</f>
        <v>0</v>
      </c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R458" s="297" t="s">
        <v>141</v>
      </c>
      <c r="AT458" s="297" t="s">
        <v>137</v>
      </c>
      <c r="AU458" s="297" t="s">
        <v>80</v>
      </c>
      <c r="AY458" s="192" t="s">
        <v>135</v>
      </c>
      <c r="BE458" s="298">
        <f>IF(N458="základní",J458,0)</f>
        <v>0</v>
      </c>
      <c r="BF458" s="298">
        <f>IF(N458="snížená",J458,0)</f>
        <v>0</v>
      </c>
      <c r="BG458" s="298">
        <f>IF(N458="zákl. přenesená",J458,0)</f>
        <v>0</v>
      </c>
      <c r="BH458" s="298">
        <f>IF(N458="sníž. přenesená",J458,0)</f>
        <v>0</v>
      </c>
      <c r="BI458" s="298">
        <f>IF(N458="nulová",J458,0)</f>
        <v>0</v>
      </c>
      <c r="BJ458" s="192" t="s">
        <v>78</v>
      </c>
      <c r="BK458" s="298">
        <f>ROUND(I458*H458,2)</f>
        <v>0</v>
      </c>
      <c r="BL458" s="192" t="s">
        <v>141</v>
      </c>
      <c r="BM458" s="297" t="s">
        <v>1313</v>
      </c>
    </row>
    <row r="459" spans="1:65" s="205" customFormat="1" ht="19.5" x14ac:dyDescent="0.2">
      <c r="A459" s="201"/>
      <c r="B459" s="202"/>
      <c r="C459" s="201"/>
      <c r="D459" s="299" t="s">
        <v>143</v>
      </c>
      <c r="E459" s="201"/>
      <c r="F459" s="300" t="s">
        <v>603</v>
      </c>
      <c r="G459" s="201"/>
      <c r="H459" s="201"/>
      <c r="I459" s="49"/>
      <c r="J459" s="201"/>
      <c r="K459" s="201"/>
      <c r="L459" s="202"/>
      <c r="M459" s="301"/>
      <c r="N459" s="302"/>
      <c r="O459" s="294"/>
      <c r="P459" s="294"/>
      <c r="Q459" s="294"/>
      <c r="R459" s="294"/>
      <c r="S459" s="294"/>
      <c r="T459" s="303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T459" s="192" t="s">
        <v>143</v>
      </c>
      <c r="AU459" s="192" t="s">
        <v>80</v>
      </c>
    </row>
    <row r="460" spans="1:65" s="205" customFormat="1" ht="19.5" x14ac:dyDescent="0.2">
      <c r="A460" s="201"/>
      <c r="B460" s="202"/>
      <c r="C460" s="201"/>
      <c r="D460" s="299" t="s">
        <v>171</v>
      </c>
      <c r="E460" s="201"/>
      <c r="F460" s="322" t="s">
        <v>1112</v>
      </c>
      <c r="G460" s="201"/>
      <c r="H460" s="201"/>
      <c r="I460" s="49"/>
      <c r="J460" s="201"/>
      <c r="K460" s="201"/>
      <c r="L460" s="202"/>
      <c r="M460" s="301"/>
      <c r="N460" s="302"/>
      <c r="O460" s="294"/>
      <c r="P460" s="294"/>
      <c r="Q460" s="294"/>
      <c r="R460" s="294"/>
      <c r="S460" s="294"/>
      <c r="T460" s="303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T460" s="192" t="s">
        <v>171</v>
      </c>
      <c r="AU460" s="192" t="s">
        <v>80</v>
      </c>
    </row>
    <row r="461" spans="1:65" s="323" customFormat="1" x14ac:dyDescent="0.2">
      <c r="B461" s="324"/>
      <c r="D461" s="299" t="s">
        <v>149</v>
      </c>
      <c r="E461" s="325" t="s">
        <v>1</v>
      </c>
      <c r="F461" s="326" t="s">
        <v>367</v>
      </c>
      <c r="H461" s="325" t="s">
        <v>1</v>
      </c>
      <c r="I461" s="134"/>
      <c r="L461" s="324"/>
      <c r="M461" s="327"/>
      <c r="N461" s="328"/>
      <c r="O461" s="328"/>
      <c r="P461" s="328"/>
      <c r="Q461" s="328"/>
      <c r="R461" s="328"/>
      <c r="S461" s="328"/>
      <c r="T461" s="329"/>
      <c r="AT461" s="325" t="s">
        <v>149</v>
      </c>
      <c r="AU461" s="325" t="s">
        <v>80</v>
      </c>
      <c r="AV461" s="323" t="s">
        <v>78</v>
      </c>
      <c r="AW461" s="323" t="s">
        <v>32</v>
      </c>
      <c r="AX461" s="323" t="s">
        <v>72</v>
      </c>
      <c r="AY461" s="325" t="s">
        <v>135</v>
      </c>
    </row>
    <row r="462" spans="1:65" s="330" customFormat="1" x14ac:dyDescent="0.2">
      <c r="B462" s="331"/>
      <c r="D462" s="299" t="s">
        <v>149</v>
      </c>
      <c r="E462" s="332" t="s">
        <v>1</v>
      </c>
      <c r="F462" s="333" t="s">
        <v>1314</v>
      </c>
      <c r="H462" s="334">
        <v>2.7890000000000001</v>
      </c>
      <c r="I462" s="142"/>
      <c r="L462" s="331"/>
      <c r="M462" s="335"/>
      <c r="N462" s="336"/>
      <c r="O462" s="336"/>
      <c r="P462" s="336"/>
      <c r="Q462" s="336"/>
      <c r="R462" s="336"/>
      <c r="S462" s="336"/>
      <c r="T462" s="337"/>
      <c r="AT462" s="332" t="s">
        <v>149</v>
      </c>
      <c r="AU462" s="332" t="s">
        <v>80</v>
      </c>
      <c r="AV462" s="330" t="s">
        <v>80</v>
      </c>
      <c r="AW462" s="330" t="s">
        <v>32</v>
      </c>
      <c r="AX462" s="330" t="s">
        <v>72</v>
      </c>
      <c r="AY462" s="332" t="s">
        <v>135</v>
      </c>
    </row>
    <row r="463" spans="1:65" s="330" customFormat="1" x14ac:dyDescent="0.2">
      <c r="B463" s="331"/>
      <c r="D463" s="299" t="s">
        <v>149</v>
      </c>
      <c r="E463" s="332" t="s">
        <v>1</v>
      </c>
      <c r="F463" s="333" t="s">
        <v>1315</v>
      </c>
      <c r="H463" s="334">
        <v>1.728</v>
      </c>
      <c r="I463" s="142"/>
      <c r="L463" s="331"/>
      <c r="M463" s="335"/>
      <c r="N463" s="336"/>
      <c r="O463" s="336"/>
      <c r="P463" s="336"/>
      <c r="Q463" s="336"/>
      <c r="R463" s="336"/>
      <c r="S463" s="336"/>
      <c r="T463" s="337"/>
      <c r="AT463" s="332" t="s">
        <v>149</v>
      </c>
      <c r="AU463" s="332" t="s">
        <v>80</v>
      </c>
      <c r="AV463" s="330" t="s">
        <v>80</v>
      </c>
      <c r="AW463" s="330" t="s">
        <v>32</v>
      </c>
      <c r="AX463" s="330" t="s">
        <v>72</v>
      </c>
      <c r="AY463" s="332" t="s">
        <v>135</v>
      </c>
    </row>
    <row r="464" spans="1:65" s="330" customFormat="1" x14ac:dyDescent="0.2">
      <c r="B464" s="331"/>
      <c r="D464" s="299" t="s">
        <v>149</v>
      </c>
      <c r="E464" s="332" t="s">
        <v>1</v>
      </c>
      <c r="F464" s="333" t="s">
        <v>1316</v>
      </c>
      <c r="H464" s="334">
        <v>19.52</v>
      </c>
      <c r="I464" s="142"/>
      <c r="L464" s="331"/>
      <c r="M464" s="335"/>
      <c r="N464" s="336"/>
      <c r="O464" s="336"/>
      <c r="P464" s="336"/>
      <c r="Q464" s="336"/>
      <c r="R464" s="336"/>
      <c r="S464" s="336"/>
      <c r="T464" s="337"/>
      <c r="AT464" s="332" t="s">
        <v>149</v>
      </c>
      <c r="AU464" s="332" t="s">
        <v>80</v>
      </c>
      <c r="AV464" s="330" t="s">
        <v>80</v>
      </c>
      <c r="AW464" s="330" t="s">
        <v>32</v>
      </c>
      <c r="AX464" s="330" t="s">
        <v>72</v>
      </c>
      <c r="AY464" s="332" t="s">
        <v>135</v>
      </c>
    </row>
    <row r="465" spans="2:51" s="330" customFormat="1" x14ac:dyDescent="0.2">
      <c r="B465" s="331"/>
      <c r="D465" s="299" t="s">
        <v>149</v>
      </c>
      <c r="E465" s="332" t="s">
        <v>1</v>
      </c>
      <c r="F465" s="333" t="s">
        <v>1317</v>
      </c>
      <c r="H465" s="334">
        <v>20.172000000000001</v>
      </c>
      <c r="I465" s="142"/>
      <c r="L465" s="331"/>
      <c r="M465" s="335"/>
      <c r="N465" s="336"/>
      <c r="O465" s="336"/>
      <c r="P465" s="336"/>
      <c r="Q465" s="336"/>
      <c r="R465" s="336"/>
      <c r="S465" s="336"/>
      <c r="T465" s="337"/>
      <c r="AT465" s="332" t="s">
        <v>149</v>
      </c>
      <c r="AU465" s="332" t="s">
        <v>80</v>
      </c>
      <c r="AV465" s="330" t="s">
        <v>80</v>
      </c>
      <c r="AW465" s="330" t="s">
        <v>32</v>
      </c>
      <c r="AX465" s="330" t="s">
        <v>72</v>
      </c>
      <c r="AY465" s="332" t="s">
        <v>135</v>
      </c>
    </row>
    <row r="466" spans="2:51" s="330" customFormat="1" x14ac:dyDescent="0.2">
      <c r="B466" s="331"/>
      <c r="D466" s="299" t="s">
        <v>149</v>
      </c>
      <c r="E466" s="332" t="s">
        <v>1</v>
      </c>
      <c r="F466" s="333" t="s">
        <v>1318</v>
      </c>
      <c r="H466" s="334">
        <v>18.940999999999999</v>
      </c>
      <c r="I466" s="142"/>
      <c r="L466" s="331"/>
      <c r="M466" s="335"/>
      <c r="N466" s="336"/>
      <c r="O466" s="336"/>
      <c r="P466" s="336"/>
      <c r="Q466" s="336"/>
      <c r="R466" s="336"/>
      <c r="S466" s="336"/>
      <c r="T466" s="337"/>
      <c r="AT466" s="332" t="s">
        <v>149</v>
      </c>
      <c r="AU466" s="332" t="s">
        <v>80</v>
      </c>
      <c r="AV466" s="330" t="s">
        <v>80</v>
      </c>
      <c r="AW466" s="330" t="s">
        <v>32</v>
      </c>
      <c r="AX466" s="330" t="s">
        <v>72</v>
      </c>
      <c r="AY466" s="332" t="s">
        <v>135</v>
      </c>
    </row>
    <row r="467" spans="2:51" s="330" customFormat="1" x14ac:dyDescent="0.2">
      <c r="B467" s="331"/>
      <c r="D467" s="299" t="s">
        <v>149</v>
      </c>
      <c r="E467" s="332" t="s">
        <v>1</v>
      </c>
      <c r="F467" s="333" t="s">
        <v>1319</v>
      </c>
      <c r="H467" s="334">
        <v>17.622</v>
      </c>
      <c r="I467" s="142"/>
      <c r="L467" s="331"/>
      <c r="M467" s="335"/>
      <c r="N467" s="336"/>
      <c r="O467" s="336"/>
      <c r="P467" s="336"/>
      <c r="Q467" s="336"/>
      <c r="R467" s="336"/>
      <c r="S467" s="336"/>
      <c r="T467" s="337"/>
      <c r="AT467" s="332" t="s">
        <v>149</v>
      </c>
      <c r="AU467" s="332" t="s">
        <v>80</v>
      </c>
      <c r="AV467" s="330" t="s">
        <v>80</v>
      </c>
      <c r="AW467" s="330" t="s">
        <v>32</v>
      </c>
      <c r="AX467" s="330" t="s">
        <v>72</v>
      </c>
      <c r="AY467" s="332" t="s">
        <v>135</v>
      </c>
    </row>
    <row r="468" spans="2:51" s="330" customFormat="1" x14ac:dyDescent="0.2">
      <c r="B468" s="331"/>
      <c r="D468" s="299" t="s">
        <v>149</v>
      </c>
      <c r="E468" s="332" t="s">
        <v>1</v>
      </c>
      <c r="F468" s="333" t="s">
        <v>1320</v>
      </c>
      <c r="H468" s="334">
        <v>3.9830000000000001</v>
      </c>
      <c r="I468" s="142"/>
      <c r="L468" s="331"/>
      <c r="M468" s="335"/>
      <c r="N468" s="336"/>
      <c r="O468" s="336"/>
      <c r="P468" s="336"/>
      <c r="Q468" s="336"/>
      <c r="R468" s="336"/>
      <c r="S468" s="336"/>
      <c r="T468" s="337"/>
      <c r="AT468" s="332" t="s">
        <v>149</v>
      </c>
      <c r="AU468" s="332" t="s">
        <v>80</v>
      </c>
      <c r="AV468" s="330" t="s">
        <v>80</v>
      </c>
      <c r="AW468" s="330" t="s">
        <v>32</v>
      </c>
      <c r="AX468" s="330" t="s">
        <v>72</v>
      </c>
      <c r="AY468" s="332" t="s">
        <v>135</v>
      </c>
    </row>
    <row r="469" spans="2:51" s="330" customFormat="1" x14ac:dyDescent="0.2">
      <c r="B469" s="331"/>
      <c r="D469" s="299" t="s">
        <v>149</v>
      </c>
      <c r="E469" s="332" t="s">
        <v>1</v>
      </c>
      <c r="F469" s="333" t="s">
        <v>1321</v>
      </c>
      <c r="H469" s="334">
        <v>0.52800000000000002</v>
      </c>
      <c r="I469" s="142"/>
      <c r="L469" s="331"/>
      <c r="M469" s="335"/>
      <c r="N469" s="336"/>
      <c r="O469" s="336"/>
      <c r="P469" s="336"/>
      <c r="Q469" s="336"/>
      <c r="R469" s="336"/>
      <c r="S469" s="336"/>
      <c r="T469" s="337"/>
      <c r="AT469" s="332" t="s">
        <v>149</v>
      </c>
      <c r="AU469" s="332" t="s">
        <v>80</v>
      </c>
      <c r="AV469" s="330" t="s">
        <v>80</v>
      </c>
      <c r="AW469" s="330" t="s">
        <v>32</v>
      </c>
      <c r="AX469" s="330" t="s">
        <v>72</v>
      </c>
      <c r="AY469" s="332" t="s">
        <v>135</v>
      </c>
    </row>
    <row r="470" spans="2:51" s="330" customFormat="1" x14ac:dyDescent="0.2">
      <c r="B470" s="331"/>
      <c r="D470" s="299" t="s">
        <v>149</v>
      </c>
      <c r="E470" s="332" t="s">
        <v>1</v>
      </c>
      <c r="F470" s="333" t="s">
        <v>1322</v>
      </c>
      <c r="H470" s="334">
        <v>9.3689999999999998</v>
      </c>
      <c r="I470" s="142"/>
      <c r="L470" s="331"/>
      <c r="M470" s="335"/>
      <c r="N470" s="336"/>
      <c r="O470" s="336"/>
      <c r="P470" s="336"/>
      <c r="Q470" s="336"/>
      <c r="R470" s="336"/>
      <c r="S470" s="336"/>
      <c r="T470" s="337"/>
      <c r="AT470" s="332" t="s">
        <v>149</v>
      </c>
      <c r="AU470" s="332" t="s">
        <v>80</v>
      </c>
      <c r="AV470" s="330" t="s">
        <v>80</v>
      </c>
      <c r="AW470" s="330" t="s">
        <v>32</v>
      </c>
      <c r="AX470" s="330" t="s">
        <v>72</v>
      </c>
      <c r="AY470" s="332" t="s">
        <v>135</v>
      </c>
    </row>
    <row r="471" spans="2:51" s="330" customFormat="1" x14ac:dyDescent="0.2">
      <c r="B471" s="331"/>
      <c r="D471" s="299" t="s">
        <v>149</v>
      </c>
      <c r="E471" s="332" t="s">
        <v>1</v>
      </c>
      <c r="F471" s="333" t="s">
        <v>1323</v>
      </c>
      <c r="H471" s="334">
        <v>5.2160000000000002</v>
      </c>
      <c r="I471" s="142"/>
      <c r="L471" s="331"/>
      <c r="M471" s="335"/>
      <c r="N471" s="336"/>
      <c r="O471" s="336"/>
      <c r="P471" s="336"/>
      <c r="Q471" s="336"/>
      <c r="R471" s="336"/>
      <c r="S471" s="336"/>
      <c r="T471" s="337"/>
      <c r="AT471" s="332" t="s">
        <v>149</v>
      </c>
      <c r="AU471" s="332" t="s">
        <v>80</v>
      </c>
      <c r="AV471" s="330" t="s">
        <v>80</v>
      </c>
      <c r="AW471" s="330" t="s">
        <v>32</v>
      </c>
      <c r="AX471" s="330" t="s">
        <v>72</v>
      </c>
      <c r="AY471" s="332" t="s">
        <v>135</v>
      </c>
    </row>
    <row r="472" spans="2:51" s="330" customFormat="1" x14ac:dyDescent="0.2">
      <c r="B472" s="331"/>
      <c r="D472" s="299" t="s">
        <v>149</v>
      </c>
      <c r="E472" s="332" t="s">
        <v>1</v>
      </c>
      <c r="F472" s="333" t="s">
        <v>1324</v>
      </c>
      <c r="H472" s="334">
        <v>6.2910000000000004</v>
      </c>
      <c r="I472" s="142"/>
      <c r="L472" s="331"/>
      <c r="M472" s="335"/>
      <c r="N472" s="336"/>
      <c r="O472" s="336"/>
      <c r="P472" s="336"/>
      <c r="Q472" s="336"/>
      <c r="R472" s="336"/>
      <c r="S472" s="336"/>
      <c r="T472" s="337"/>
      <c r="AT472" s="332" t="s">
        <v>149</v>
      </c>
      <c r="AU472" s="332" t="s">
        <v>80</v>
      </c>
      <c r="AV472" s="330" t="s">
        <v>80</v>
      </c>
      <c r="AW472" s="330" t="s">
        <v>32</v>
      </c>
      <c r="AX472" s="330" t="s">
        <v>72</v>
      </c>
      <c r="AY472" s="332" t="s">
        <v>135</v>
      </c>
    </row>
    <row r="473" spans="2:51" s="330" customFormat="1" x14ac:dyDescent="0.2">
      <c r="B473" s="331"/>
      <c r="D473" s="299" t="s">
        <v>149</v>
      </c>
      <c r="E473" s="332" t="s">
        <v>1</v>
      </c>
      <c r="F473" s="333" t="s">
        <v>1325</v>
      </c>
      <c r="H473" s="334">
        <v>4.8230000000000004</v>
      </c>
      <c r="I473" s="142"/>
      <c r="L473" s="331"/>
      <c r="M473" s="335"/>
      <c r="N473" s="336"/>
      <c r="O473" s="336"/>
      <c r="P473" s="336"/>
      <c r="Q473" s="336"/>
      <c r="R473" s="336"/>
      <c r="S473" s="336"/>
      <c r="T473" s="337"/>
      <c r="AT473" s="332" t="s">
        <v>149</v>
      </c>
      <c r="AU473" s="332" t="s">
        <v>80</v>
      </c>
      <c r="AV473" s="330" t="s">
        <v>80</v>
      </c>
      <c r="AW473" s="330" t="s">
        <v>32</v>
      </c>
      <c r="AX473" s="330" t="s">
        <v>72</v>
      </c>
      <c r="AY473" s="332" t="s">
        <v>135</v>
      </c>
    </row>
    <row r="474" spans="2:51" s="323" customFormat="1" x14ac:dyDescent="0.2">
      <c r="B474" s="324"/>
      <c r="D474" s="299" t="s">
        <v>149</v>
      </c>
      <c r="E474" s="325" t="s">
        <v>1</v>
      </c>
      <c r="F474" s="326" t="s">
        <v>188</v>
      </c>
      <c r="H474" s="325" t="s">
        <v>1</v>
      </c>
      <c r="I474" s="134"/>
      <c r="L474" s="324"/>
      <c r="M474" s="327"/>
      <c r="N474" s="328"/>
      <c r="O474" s="328"/>
      <c r="P474" s="328"/>
      <c r="Q474" s="328"/>
      <c r="R474" s="328"/>
      <c r="S474" s="328"/>
      <c r="T474" s="329"/>
      <c r="AT474" s="325" t="s">
        <v>149</v>
      </c>
      <c r="AU474" s="325" t="s">
        <v>80</v>
      </c>
      <c r="AV474" s="323" t="s">
        <v>78</v>
      </c>
      <c r="AW474" s="323" t="s">
        <v>32</v>
      </c>
      <c r="AX474" s="323" t="s">
        <v>72</v>
      </c>
      <c r="AY474" s="325" t="s">
        <v>135</v>
      </c>
    </row>
    <row r="475" spans="2:51" s="330" customFormat="1" x14ac:dyDescent="0.2">
      <c r="B475" s="331"/>
      <c r="D475" s="299" t="s">
        <v>149</v>
      </c>
      <c r="E475" s="332" t="s">
        <v>1</v>
      </c>
      <c r="F475" s="333" t="s">
        <v>618</v>
      </c>
      <c r="H475" s="334">
        <v>105</v>
      </c>
      <c r="I475" s="142"/>
      <c r="L475" s="331"/>
      <c r="M475" s="335"/>
      <c r="N475" s="336"/>
      <c r="O475" s="336"/>
      <c r="P475" s="336"/>
      <c r="Q475" s="336"/>
      <c r="R475" s="336"/>
      <c r="S475" s="336"/>
      <c r="T475" s="337"/>
      <c r="AT475" s="332" t="s">
        <v>149</v>
      </c>
      <c r="AU475" s="332" t="s">
        <v>80</v>
      </c>
      <c r="AV475" s="330" t="s">
        <v>80</v>
      </c>
      <c r="AW475" s="330" t="s">
        <v>32</v>
      </c>
      <c r="AX475" s="330" t="s">
        <v>72</v>
      </c>
      <c r="AY475" s="332" t="s">
        <v>135</v>
      </c>
    </row>
    <row r="476" spans="2:51" s="330" customFormat="1" x14ac:dyDescent="0.2">
      <c r="B476" s="331"/>
      <c r="D476" s="299" t="s">
        <v>149</v>
      </c>
      <c r="E476" s="332" t="s">
        <v>1</v>
      </c>
      <c r="F476" s="333" t="s">
        <v>619</v>
      </c>
      <c r="H476" s="334">
        <v>7</v>
      </c>
      <c r="I476" s="142"/>
      <c r="L476" s="331"/>
      <c r="M476" s="335"/>
      <c r="N476" s="336"/>
      <c r="O476" s="336"/>
      <c r="P476" s="336"/>
      <c r="Q476" s="336"/>
      <c r="R476" s="336"/>
      <c r="S476" s="336"/>
      <c r="T476" s="337"/>
      <c r="AT476" s="332" t="s">
        <v>149</v>
      </c>
      <c r="AU476" s="332" t="s">
        <v>80</v>
      </c>
      <c r="AV476" s="330" t="s">
        <v>80</v>
      </c>
      <c r="AW476" s="330" t="s">
        <v>32</v>
      </c>
      <c r="AX476" s="330" t="s">
        <v>72</v>
      </c>
      <c r="AY476" s="332" t="s">
        <v>135</v>
      </c>
    </row>
    <row r="477" spans="2:51" s="323" customFormat="1" x14ac:dyDescent="0.2">
      <c r="B477" s="324"/>
      <c r="D477" s="299" t="s">
        <v>149</v>
      </c>
      <c r="E477" s="325" t="s">
        <v>1</v>
      </c>
      <c r="F477" s="326" t="s">
        <v>620</v>
      </c>
      <c r="H477" s="325" t="s">
        <v>1</v>
      </c>
      <c r="I477" s="134"/>
      <c r="L477" s="324"/>
      <c r="M477" s="327"/>
      <c r="N477" s="328"/>
      <c r="O477" s="328"/>
      <c r="P477" s="328"/>
      <c r="Q477" s="328"/>
      <c r="R477" s="328"/>
      <c r="S477" s="328"/>
      <c r="T477" s="329"/>
      <c r="AT477" s="325" t="s">
        <v>149</v>
      </c>
      <c r="AU477" s="325" t="s">
        <v>80</v>
      </c>
      <c r="AV477" s="323" t="s">
        <v>78</v>
      </c>
      <c r="AW477" s="323" t="s">
        <v>32</v>
      </c>
      <c r="AX477" s="323" t="s">
        <v>72</v>
      </c>
      <c r="AY477" s="325" t="s">
        <v>135</v>
      </c>
    </row>
    <row r="478" spans="2:51" s="330" customFormat="1" x14ac:dyDescent="0.2">
      <c r="B478" s="331"/>
      <c r="D478" s="299" t="s">
        <v>149</v>
      </c>
      <c r="E478" s="332" t="s">
        <v>1</v>
      </c>
      <c r="F478" s="333" t="s">
        <v>1326</v>
      </c>
      <c r="H478" s="334">
        <v>36.299999999999997</v>
      </c>
      <c r="I478" s="142"/>
      <c r="L478" s="331"/>
      <c r="M478" s="335"/>
      <c r="N478" s="336"/>
      <c r="O478" s="336"/>
      <c r="P478" s="336"/>
      <c r="Q478" s="336"/>
      <c r="R478" s="336"/>
      <c r="S478" s="336"/>
      <c r="T478" s="337"/>
      <c r="AT478" s="332" t="s">
        <v>149</v>
      </c>
      <c r="AU478" s="332" t="s">
        <v>80</v>
      </c>
      <c r="AV478" s="330" t="s">
        <v>80</v>
      </c>
      <c r="AW478" s="330" t="s">
        <v>32</v>
      </c>
      <c r="AX478" s="330" t="s">
        <v>72</v>
      </c>
      <c r="AY478" s="332" t="s">
        <v>135</v>
      </c>
    </row>
    <row r="479" spans="2:51" s="330" customFormat="1" x14ac:dyDescent="0.2">
      <c r="B479" s="331"/>
      <c r="D479" s="299" t="s">
        <v>149</v>
      </c>
      <c r="E479" s="332" t="s">
        <v>1</v>
      </c>
      <c r="F479" s="333" t="s">
        <v>1327</v>
      </c>
      <c r="H479" s="334">
        <v>0.9</v>
      </c>
      <c r="I479" s="142"/>
      <c r="L479" s="331"/>
      <c r="M479" s="335"/>
      <c r="N479" s="336"/>
      <c r="O479" s="336"/>
      <c r="P479" s="336"/>
      <c r="Q479" s="336"/>
      <c r="R479" s="336"/>
      <c r="S479" s="336"/>
      <c r="T479" s="337"/>
      <c r="AT479" s="332" t="s">
        <v>149</v>
      </c>
      <c r="AU479" s="332" t="s">
        <v>80</v>
      </c>
      <c r="AV479" s="330" t="s">
        <v>80</v>
      </c>
      <c r="AW479" s="330" t="s">
        <v>32</v>
      </c>
      <c r="AX479" s="330" t="s">
        <v>72</v>
      </c>
      <c r="AY479" s="332" t="s">
        <v>135</v>
      </c>
    </row>
    <row r="480" spans="2:51" s="323" customFormat="1" x14ac:dyDescent="0.2">
      <c r="B480" s="324"/>
      <c r="D480" s="299" t="s">
        <v>149</v>
      </c>
      <c r="E480" s="325" t="s">
        <v>1</v>
      </c>
      <c r="F480" s="326" t="s">
        <v>1328</v>
      </c>
      <c r="H480" s="325" t="s">
        <v>1</v>
      </c>
      <c r="I480" s="134"/>
      <c r="L480" s="324"/>
      <c r="M480" s="327"/>
      <c r="N480" s="328"/>
      <c r="O480" s="328"/>
      <c r="P480" s="328"/>
      <c r="Q480" s="328"/>
      <c r="R480" s="328"/>
      <c r="S480" s="328"/>
      <c r="T480" s="329"/>
      <c r="AT480" s="325" t="s">
        <v>149</v>
      </c>
      <c r="AU480" s="325" t="s">
        <v>80</v>
      </c>
      <c r="AV480" s="323" t="s">
        <v>78</v>
      </c>
      <c r="AW480" s="323" t="s">
        <v>32</v>
      </c>
      <c r="AX480" s="323" t="s">
        <v>72</v>
      </c>
      <c r="AY480" s="325" t="s">
        <v>135</v>
      </c>
    </row>
    <row r="481" spans="1:65" s="330" customFormat="1" x14ac:dyDescent="0.2">
      <c r="B481" s="331"/>
      <c r="D481" s="299" t="s">
        <v>149</v>
      </c>
      <c r="E481" s="332" t="s">
        <v>1</v>
      </c>
      <c r="F481" s="333" t="s">
        <v>1329</v>
      </c>
      <c r="H481" s="334">
        <v>1.536</v>
      </c>
      <c r="I481" s="142"/>
      <c r="L481" s="331"/>
      <c r="M481" s="335"/>
      <c r="N481" s="336"/>
      <c r="O481" s="336"/>
      <c r="P481" s="336"/>
      <c r="Q481" s="336"/>
      <c r="R481" s="336"/>
      <c r="S481" s="336"/>
      <c r="T481" s="337"/>
      <c r="AT481" s="332" t="s">
        <v>149</v>
      </c>
      <c r="AU481" s="332" t="s">
        <v>80</v>
      </c>
      <c r="AV481" s="330" t="s">
        <v>80</v>
      </c>
      <c r="AW481" s="330" t="s">
        <v>32</v>
      </c>
      <c r="AX481" s="330" t="s">
        <v>72</v>
      </c>
      <c r="AY481" s="332" t="s">
        <v>135</v>
      </c>
    </row>
    <row r="482" spans="1:65" s="323" customFormat="1" x14ac:dyDescent="0.2">
      <c r="B482" s="324"/>
      <c r="D482" s="299" t="s">
        <v>149</v>
      </c>
      <c r="E482" s="325" t="s">
        <v>1</v>
      </c>
      <c r="F482" s="326" t="s">
        <v>1293</v>
      </c>
      <c r="H482" s="325" t="s">
        <v>1</v>
      </c>
      <c r="I482" s="134"/>
      <c r="L482" s="324"/>
      <c r="M482" s="327"/>
      <c r="N482" s="328"/>
      <c r="O482" s="328"/>
      <c r="P482" s="328"/>
      <c r="Q482" s="328"/>
      <c r="R482" s="328"/>
      <c r="S482" s="328"/>
      <c r="T482" s="329"/>
      <c r="AT482" s="325" t="s">
        <v>149</v>
      </c>
      <c r="AU482" s="325" t="s">
        <v>80</v>
      </c>
      <c r="AV482" s="323" t="s">
        <v>78</v>
      </c>
      <c r="AW482" s="323" t="s">
        <v>32</v>
      </c>
      <c r="AX482" s="323" t="s">
        <v>72</v>
      </c>
      <c r="AY482" s="325" t="s">
        <v>135</v>
      </c>
    </row>
    <row r="483" spans="1:65" s="330" customFormat="1" x14ac:dyDescent="0.2">
      <c r="B483" s="331"/>
      <c r="D483" s="299" t="s">
        <v>149</v>
      </c>
      <c r="E483" s="332" t="s">
        <v>1</v>
      </c>
      <c r="F483" s="333" t="s">
        <v>1330</v>
      </c>
      <c r="H483" s="334">
        <v>0.67700000000000005</v>
      </c>
      <c r="I483" s="142"/>
      <c r="L483" s="331"/>
      <c r="M483" s="335"/>
      <c r="N483" s="336"/>
      <c r="O483" s="336"/>
      <c r="P483" s="336"/>
      <c r="Q483" s="336"/>
      <c r="R483" s="336"/>
      <c r="S483" s="336"/>
      <c r="T483" s="337"/>
      <c r="AT483" s="332" t="s">
        <v>149</v>
      </c>
      <c r="AU483" s="332" t="s">
        <v>80</v>
      </c>
      <c r="AV483" s="330" t="s">
        <v>80</v>
      </c>
      <c r="AW483" s="330" t="s">
        <v>32</v>
      </c>
      <c r="AX483" s="330" t="s">
        <v>72</v>
      </c>
      <c r="AY483" s="332" t="s">
        <v>135</v>
      </c>
    </row>
    <row r="484" spans="1:65" s="323" customFormat="1" x14ac:dyDescent="0.2">
      <c r="B484" s="324"/>
      <c r="D484" s="299" t="s">
        <v>149</v>
      </c>
      <c r="E484" s="325" t="s">
        <v>1</v>
      </c>
      <c r="F484" s="326" t="s">
        <v>1331</v>
      </c>
      <c r="H484" s="325" t="s">
        <v>1</v>
      </c>
      <c r="I484" s="134"/>
      <c r="L484" s="324"/>
      <c r="M484" s="327"/>
      <c r="N484" s="328"/>
      <c r="O484" s="328"/>
      <c r="P484" s="328"/>
      <c r="Q484" s="328"/>
      <c r="R484" s="328"/>
      <c r="S484" s="328"/>
      <c r="T484" s="329"/>
      <c r="AT484" s="325" t="s">
        <v>149</v>
      </c>
      <c r="AU484" s="325" t="s">
        <v>80</v>
      </c>
      <c r="AV484" s="323" t="s">
        <v>78</v>
      </c>
      <c r="AW484" s="323" t="s">
        <v>32</v>
      </c>
      <c r="AX484" s="323" t="s">
        <v>72</v>
      </c>
      <c r="AY484" s="325" t="s">
        <v>135</v>
      </c>
    </row>
    <row r="485" spans="1:65" s="330" customFormat="1" x14ac:dyDescent="0.2">
      <c r="B485" s="331"/>
      <c r="D485" s="299" t="s">
        <v>149</v>
      </c>
      <c r="E485" s="332" t="s">
        <v>1</v>
      </c>
      <c r="F485" s="333" t="s">
        <v>1332</v>
      </c>
      <c r="H485" s="334">
        <v>0.47499999999999998</v>
      </c>
      <c r="I485" s="142"/>
      <c r="L485" s="331"/>
      <c r="M485" s="335"/>
      <c r="N485" s="336"/>
      <c r="O485" s="336"/>
      <c r="P485" s="336"/>
      <c r="Q485" s="336"/>
      <c r="R485" s="336"/>
      <c r="S485" s="336"/>
      <c r="T485" s="337"/>
      <c r="AT485" s="332" t="s">
        <v>149</v>
      </c>
      <c r="AU485" s="332" t="s">
        <v>80</v>
      </c>
      <c r="AV485" s="330" t="s">
        <v>80</v>
      </c>
      <c r="AW485" s="330" t="s">
        <v>32</v>
      </c>
      <c r="AX485" s="330" t="s">
        <v>72</v>
      </c>
      <c r="AY485" s="332" t="s">
        <v>135</v>
      </c>
    </row>
    <row r="486" spans="1:65" s="323" customFormat="1" x14ac:dyDescent="0.2">
      <c r="B486" s="324"/>
      <c r="D486" s="299" t="s">
        <v>149</v>
      </c>
      <c r="E486" s="325" t="s">
        <v>1</v>
      </c>
      <c r="F486" s="326" t="s">
        <v>1129</v>
      </c>
      <c r="H486" s="325" t="s">
        <v>1</v>
      </c>
      <c r="I486" s="134"/>
      <c r="L486" s="324"/>
      <c r="M486" s="327"/>
      <c r="N486" s="328"/>
      <c r="O486" s="328"/>
      <c r="P486" s="328"/>
      <c r="Q486" s="328"/>
      <c r="R486" s="328"/>
      <c r="S486" s="328"/>
      <c r="T486" s="329"/>
      <c r="AT486" s="325" t="s">
        <v>149</v>
      </c>
      <c r="AU486" s="325" t="s">
        <v>80</v>
      </c>
      <c r="AV486" s="323" t="s">
        <v>78</v>
      </c>
      <c r="AW486" s="323" t="s">
        <v>32</v>
      </c>
      <c r="AX486" s="323" t="s">
        <v>72</v>
      </c>
      <c r="AY486" s="325" t="s">
        <v>135</v>
      </c>
    </row>
    <row r="487" spans="1:65" s="330" customFormat="1" x14ac:dyDescent="0.2">
      <c r="B487" s="331"/>
      <c r="D487" s="299" t="s">
        <v>149</v>
      </c>
      <c r="E487" s="332" t="s">
        <v>1</v>
      </c>
      <c r="F487" s="333" t="s">
        <v>1333</v>
      </c>
      <c r="H487" s="334">
        <v>6.8</v>
      </c>
      <c r="I487" s="142"/>
      <c r="L487" s="331"/>
      <c r="M487" s="335"/>
      <c r="N487" s="336"/>
      <c r="O487" s="336"/>
      <c r="P487" s="336"/>
      <c r="Q487" s="336"/>
      <c r="R487" s="336"/>
      <c r="S487" s="336"/>
      <c r="T487" s="337"/>
      <c r="AT487" s="332" t="s">
        <v>149</v>
      </c>
      <c r="AU487" s="332" t="s">
        <v>80</v>
      </c>
      <c r="AV487" s="330" t="s">
        <v>80</v>
      </c>
      <c r="AW487" s="330" t="s">
        <v>32</v>
      </c>
      <c r="AX487" s="330" t="s">
        <v>72</v>
      </c>
      <c r="AY487" s="332" t="s">
        <v>135</v>
      </c>
    </row>
    <row r="488" spans="1:65" s="338" customFormat="1" x14ac:dyDescent="0.2">
      <c r="B488" s="339"/>
      <c r="D488" s="299" t="s">
        <v>149</v>
      </c>
      <c r="E488" s="340" t="s">
        <v>1</v>
      </c>
      <c r="F488" s="341" t="s">
        <v>165</v>
      </c>
      <c r="H488" s="342">
        <v>269.67</v>
      </c>
      <c r="I488" s="150"/>
      <c r="L488" s="339"/>
      <c r="M488" s="343"/>
      <c r="N488" s="344"/>
      <c r="O488" s="344"/>
      <c r="P488" s="344"/>
      <c r="Q488" s="344"/>
      <c r="R488" s="344"/>
      <c r="S488" s="344"/>
      <c r="T488" s="345"/>
      <c r="AT488" s="340" t="s">
        <v>149</v>
      </c>
      <c r="AU488" s="340" t="s">
        <v>80</v>
      </c>
      <c r="AV488" s="338" t="s">
        <v>141</v>
      </c>
      <c r="AW488" s="338" t="s">
        <v>32</v>
      </c>
      <c r="AX488" s="338" t="s">
        <v>78</v>
      </c>
      <c r="AY488" s="340" t="s">
        <v>135</v>
      </c>
    </row>
    <row r="489" spans="1:65" s="205" customFormat="1" ht="16.5" customHeight="1" x14ac:dyDescent="0.2">
      <c r="A489" s="201"/>
      <c r="B489" s="202"/>
      <c r="C489" s="286" t="s">
        <v>584</v>
      </c>
      <c r="D489" s="286" t="s">
        <v>137</v>
      </c>
      <c r="E489" s="287" t="s">
        <v>626</v>
      </c>
      <c r="F489" s="288" t="s">
        <v>627</v>
      </c>
      <c r="G489" s="289" t="s">
        <v>628</v>
      </c>
      <c r="H489" s="290">
        <v>27</v>
      </c>
      <c r="I489" s="119"/>
      <c r="J489" s="291">
        <f>ROUND(I489*H489,2)</f>
        <v>0</v>
      </c>
      <c r="K489" s="288" t="s">
        <v>155</v>
      </c>
      <c r="L489" s="202"/>
      <c r="M489" s="292" t="s">
        <v>1</v>
      </c>
      <c r="N489" s="293" t="s">
        <v>40</v>
      </c>
      <c r="O489" s="294"/>
      <c r="P489" s="295">
        <f>O489*H489</f>
        <v>0</v>
      </c>
      <c r="Q489" s="295">
        <v>6.6E-3</v>
      </c>
      <c r="R489" s="295">
        <f>Q489*H489</f>
        <v>0.1782</v>
      </c>
      <c r="S489" s="295">
        <v>0</v>
      </c>
      <c r="T489" s="296">
        <f>S489*H489</f>
        <v>0</v>
      </c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R489" s="297" t="s">
        <v>141</v>
      </c>
      <c r="AT489" s="297" t="s">
        <v>137</v>
      </c>
      <c r="AU489" s="297" t="s">
        <v>80</v>
      </c>
      <c r="AY489" s="192" t="s">
        <v>135</v>
      </c>
      <c r="BE489" s="298">
        <f>IF(N489="základní",J489,0)</f>
        <v>0</v>
      </c>
      <c r="BF489" s="298">
        <f>IF(N489="snížená",J489,0)</f>
        <v>0</v>
      </c>
      <c r="BG489" s="298">
        <f>IF(N489="zákl. přenesená",J489,0)</f>
        <v>0</v>
      </c>
      <c r="BH489" s="298">
        <f>IF(N489="sníž. přenesená",J489,0)</f>
        <v>0</v>
      </c>
      <c r="BI489" s="298">
        <f>IF(N489="nulová",J489,0)</f>
        <v>0</v>
      </c>
      <c r="BJ489" s="192" t="s">
        <v>78</v>
      </c>
      <c r="BK489" s="298">
        <f>ROUND(I489*H489,2)</f>
        <v>0</v>
      </c>
      <c r="BL489" s="192" t="s">
        <v>141</v>
      </c>
      <c r="BM489" s="297" t="s">
        <v>1334</v>
      </c>
    </row>
    <row r="490" spans="1:65" s="205" customFormat="1" ht="19.5" x14ac:dyDescent="0.2">
      <c r="A490" s="201"/>
      <c r="B490" s="202"/>
      <c r="C490" s="201"/>
      <c r="D490" s="299" t="s">
        <v>143</v>
      </c>
      <c r="E490" s="201"/>
      <c r="F490" s="300" t="s">
        <v>630</v>
      </c>
      <c r="G490" s="201"/>
      <c r="H490" s="201"/>
      <c r="I490" s="49"/>
      <c r="J490" s="201"/>
      <c r="K490" s="201"/>
      <c r="L490" s="202"/>
      <c r="M490" s="301"/>
      <c r="N490" s="302"/>
      <c r="O490" s="294"/>
      <c r="P490" s="294"/>
      <c r="Q490" s="294"/>
      <c r="R490" s="294"/>
      <c r="S490" s="294"/>
      <c r="T490" s="303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T490" s="192" t="s">
        <v>143</v>
      </c>
      <c r="AU490" s="192" t="s">
        <v>80</v>
      </c>
    </row>
    <row r="491" spans="1:65" s="205" customFormat="1" ht="19.5" x14ac:dyDescent="0.2">
      <c r="A491" s="201"/>
      <c r="B491" s="202"/>
      <c r="C491" s="201"/>
      <c r="D491" s="299" t="s">
        <v>171</v>
      </c>
      <c r="E491" s="201"/>
      <c r="F491" s="322" t="s">
        <v>1112</v>
      </c>
      <c r="G491" s="201"/>
      <c r="H491" s="201"/>
      <c r="I491" s="49"/>
      <c r="J491" s="201"/>
      <c r="K491" s="201"/>
      <c r="L491" s="202"/>
      <c r="M491" s="301"/>
      <c r="N491" s="302"/>
      <c r="O491" s="294"/>
      <c r="P491" s="294"/>
      <c r="Q491" s="294"/>
      <c r="R491" s="294"/>
      <c r="S491" s="294"/>
      <c r="T491" s="303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T491" s="192" t="s">
        <v>171</v>
      </c>
      <c r="AU491" s="192" t="s">
        <v>80</v>
      </c>
    </row>
    <row r="492" spans="1:65" s="323" customFormat="1" x14ac:dyDescent="0.2">
      <c r="B492" s="324"/>
      <c r="D492" s="299" t="s">
        <v>149</v>
      </c>
      <c r="E492" s="325" t="s">
        <v>1</v>
      </c>
      <c r="F492" s="326" t="s">
        <v>631</v>
      </c>
      <c r="H492" s="325" t="s">
        <v>1</v>
      </c>
      <c r="I492" s="134"/>
      <c r="L492" s="324"/>
      <c r="M492" s="327"/>
      <c r="N492" s="328"/>
      <c r="O492" s="328"/>
      <c r="P492" s="328"/>
      <c r="Q492" s="328"/>
      <c r="R492" s="328"/>
      <c r="S492" s="328"/>
      <c r="T492" s="329"/>
      <c r="AT492" s="325" t="s">
        <v>149</v>
      </c>
      <c r="AU492" s="325" t="s">
        <v>80</v>
      </c>
      <c r="AV492" s="323" t="s">
        <v>78</v>
      </c>
      <c r="AW492" s="323" t="s">
        <v>32</v>
      </c>
      <c r="AX492" s="323" t="s">
        <v>72</v>
      </c>
      <c r="AY492" s="325" t="s">
        <v>135</v>
      </c>
    </row>
    <row r="493" spans="1:65" s="330" customFormat="1" x14ac:dyDescent="0.2">
      <c r="B493" s="331"/>
      <c r="D493" s="299" t="s">
        <v>149</v>
      </c>
      <c r="E493" s="332" t="s">
        <v>1</v>
      </c>
      <c r="F493" s="333" t="s">
        <v>1335</v>
      </c>
      <c r="H493" s="334">
        <v>2</v>
      </c>
      <c r="I493" s="142"/>
      <c r="L493" s="331"/>
      <c r="M493" s="335"/>
      <c r="N493" s="336"/>
      <c r="O493" s="336"/>
      <c r="P493" s="336"/>
      <c r="Q493" s="336"/>
      <c r="R493" s="336"/>
      <c r="S493" s="336"/>
      <c r="T493" s="337"/>
      <c r="AT493" s="332" t="s">
        <v>149</v>
      </c>
      <c r="AU493" s="332" t="s">
        <v>80</v>
      </c>
      <c r="AV493" s="330" t="s">
        <v>80</v>
      </c>
      <c r="AW493" s="330" t="s">
        <v>32</v>
      </c>
      <c r="AX493" s="330" t="s">
        <v>72</v>
      </c>
      <c r="AY493" s="332" t="s">
        <v>135</v>
      </c>
    </row>
    <row r="494" spans="1:65" s="330" customFormat="1" x14ac:dyDescent="0.2">
      <c r="B494" s="331"/>
      <c r="D494" s="299" t="s">
        <v>149</v>
      </c>
      <c r="E494" s="332" t="s">
        <v>1</v>
      </c>
      <c r="F494" s="333" t="s">
        <v>1336</v>
      </c>
      <c r="H494" s="334">
        <v>8</v>
      </c>
      <c r="I494" s="142"/>
      <c r="L494" s="331"/>
      <c r="M494" s="335"/>
      <c r="N494" s="336"/>
      <c r="O494" s="336"/>
      <c r="P494" s="336"/>
      <c r="Q494" s="336"/>
      <c r="R494" s="336"/>
      <c r="S494" s="336"/>
      <c r="T494" s="337"/>
      <c r="AT494" s="332" t="s">
        <v>149</v>
      </c>
      <c r="AU494" s="332" t="s">
        <v>80</v>
      </c>
      <c r="AV494" s="330" t="s">
        <v>80</v>
      </c>
      <c r="AW494" s="330" t="s">
        <v>32</v>
      </c>
      <c r="AX494" s="330" t="s">
        <v>72</v>
      </c>
      <c r="AY494" s="332" t="s">
        <v>135</v>
      </c>
    </row>
    <row r="495" spans="1:65" s="330" customFormat="1" x14ac:dyDescent="0.2">
      <c r="B495" s="331"/>
      <c r="D495" s="299" t="s">
        <v>149</v>
      </c>
      <c r="E495" s="332" t="s">
        <v>1</v>
      </c>
      <c r="F495" s="333" t="s">
        <v>1337</v>
      </c>
      <c r="H495" s="334">
        <v>11</v>
      </c>
      <c r="I495" s="142"/>
      <c r="L495" s="331"/>
      <c r="M495" s="335"/>
      <c r="N495" s="336"/>
      <c r="O495" s="336"/>
      <c r="P495" s="336"/>
      <c r="Q495" s="336"/>
      <c r="R495" s="336"/>
      <c r="S495" s="336"/>
      <c r="T495" s="337"/>
      <c r="AT495" s="332" t="s">
        <v>149</v>
      </c>
      <c r="AU495" s="332" t="s">
        <v>80</v>
      </c>
      <c r="AV495" s="330" t="s">
        <v>80</v>
      </c>
      <c r="AW495" s="330" t="s">
        <v>32</v>
      </c>
      <c r="AX495" s="330" t="s">
        <v>72</v>
      </c>
      <c r="AY495" s="332" t="s">
        <v>135</v>
      </c>
    </row>
    <row r="496" spans="1:65" s="330" customFormat="1" x14ac:dyDescent="0.2">
      <c r="B496" s="331"/>
      <c r="D496" s="299" t="s">
        <v>149</v>
      </c>
      <c r="E496" s="332" t="s">
        <v>1</v>
      </c>
      <c r="F496" s="333" t="s">
        <v>1338</v>
      </c>
      <c r="H496" s="334">
        <v>1</v>
      </c>
      <c r="I496" s="142"/>
      <c r="L496" s="331"/>
      <c r="M496" s="335"/>
      <c r="N496" s="336"/>
      <c r="O496" s="336"/>
      <c r="P496" s="336"/>
      <c r="Q496" s="336"/>
      <c r="R496" s="336"/>
      <c r="S496" s="336"/>
      <c r="T496" s="337"/>
      <c r="AT496" s="332" t="s">
        <v>149</v>
      </c>
      <c r="AU496" s="332" t="s">
        <v>80</v>
      </c>
      <c r="AV496" s="330" t="s">
        <v>80</v>
      </c>
      <c r="AW496" s="330" t="s">
        <v>32</v>
      </c>
      <c r="AX496" s="330" t="s">
        <v>72</v>
      </c>
      <c r="AY496" s="332" t="s">
        <v>135</v>
      </c>
    </row>
    <row r="497" spans="1:65" s="330" customFormat="1" x14ac:dyDescent="0.2">
      <c r="B497" s="331"/>
      <c r="D497" s="299" t="s">
        <v>149</v>
      </c>
      <c r="E497" s="332" t="s">
        <v>1</v>
      </c>
      <c r="F497" s="333" t="s">
        <v>1339</v>
      </c>
      <c r="H497" s="334">
        <v>2</v>
      </c>
      <c r="I497" s="142"/>
      <c r="L497" s="331"/>
      <c r="M497" s="335"/>
      <c r="N497" s="336"/>
      <c r="O497" s="336"/>
      <c r="P497" s="336"/>
      <c r="Q497" s="336"/>
      <c r="R497" s="336"/>
      <c r="S497" s="336"/>
      <c r="T497" s="337"/>
      <c r="AT497" s="332" t="s">
        <v>149</v>
      </c>
      <c r="AU497" s="332" t="s">
        <v>80</v>
      </c>
      <c r="AV497" s="330" t="s">
        <v>80</v>
      </c>
      <c r="AW497" s="330" t="s">
        <v>32</v>
      </c>
      <c r="AX497" s="330" t="s">
        <v>72</v>
      </c>
      <c r="AY497" s="332" t="s">
        <v>135</v>
      </c>
    </row>
    <row r="498" spans="1:65" s="330" customFormat="1" x14ac:dyDescent="0.2">
      <c r="B498" s="331"/>
      <c r="D498" s="299" t="s">
        <v>149</v>
      </c>
      <c r="E498" s="332" t="s">
        <v>1</v>
      </c>
      <c r="F498" s="333" t="s">
        <v>1340</v>
      </c>
      <c r="H498" s="334">
        <v>1</v>
      </c>
      <c r="I498" s="142"/>
      <c r="L498" s="331"/>
      <c r="M498" s="335"/>
      <c r="N498" s="336"/>
      <c r="O498" s="336"/>
      <c r="P498" s="336"/>
      <c r="Q498" s="336"/>
      <c r="R498" s="336"/>
      <c r="S498" s="336"/>
      <c r="T498" s="337"/>
      <c r="AT498" s="332" t="s">
        <v>149</v>
      </c>
      <c r="AU498" s="332" t="s">
        <v>80</v>
      </c>
      <c r="AV498" s="330" t="s">
        <v>80</v>
      </c>
      <c r="AW498" s="330" t="s">
        <v>32</v>
      </c>
      <c r="AX498" s="330" t="s">
        <v>72</v>
      </c>
      <c r="AY498" s="332" t="s">
        <v>135</v>
      </c>
    </row>
    <row r="499" spans="1:65" s="330" customFormat="1" x14ac:dyDescent="0.2">
      <c r="B499" s="331"/>
      <c r="D499" s="299" t="s">
        <v>149</v>
      </c>
      <c r="E499" s="332" t="s">
        <v>1</v>
      </c>
      <c r="F499" s="333" t="s">
        <v>1341</v>
      </c>
      <c r="H499" s="334">
        <v>1</v>
      </c>
      <c r="I499" s="142"/>
      <c r="L499" s="331"/>
      <c r="M499" s="335"/>
      <c r="N499" s="336"/>
      <c r="O499" s="336"/>
      <c r="P499" s="336"/>
      <c r="Q499" s="336"/>
      <c r="R499" s="336"/>
      <c r="S499" s="336"/>
      <c r="T499" s="337"/>
      <c r="AT499" s="332" t="s">
        <v>149</v>
      </c>
      <c r="AU499" s="332" t="s">
        <v>80</v>
      </c>
      <c r="AV499" s="330" t="s">
        <v>80</v>
      </c>
      <c r="AW499" s="330" t="s">
        <v>32</v>
      </c>
      <c r="AX499" s="330" t="s">
        <v>72</v>
      </c>
      <c r="AY499" s="332" t="s">
        <v>135</v>
      </c>
    </row>
    <row r="500" spans="1:65" s="330" customFormat="1" x14ac:dyDescent="0.2">
      <c r="B500" s="331"/>
      <c r="D500" s="299" t="s">
        <v>149</v>
      </c>
      <c r="E500" s="332" t="s">
        <v>1</v>
      </c>
      <c r="F500" s="333" t="s">
        <v>1342</v>
      </c>
      <c r="H500" s="334">
        <v>1</v>
      </c>
      <c r="I500" s="142"/>
      <c r="L500" s="331"/>
      <c r="M500" s="335"/>
      <c r="N500" s="336"/>
      <c r="O500" s="336"/>
      <c r="P500" s="336"/>
      <c r="Q500" s="336"/>
      <c r="R500" s="336"/>
      <c r="S500" s="336"/>
      <c r="T500" s="337"/>
      <c r="AT500" s="332" t="s">
        <v>149</v>
      </c>
      <c r="AU500" s="332" t="s">
        <v>80</v>
      </c>
      <c r="AV500" s="330" t="s">
        <v>80</v>
      </c>
      <c r="AW500" s="330" t="s">
        <v>32</v>
      </c>
      <c r="AX500" s="330" t="s">
        <v>72</v>
      </c>
      <c r="AY500" s="332" t="s">
        <v>135</v>
      </c>
    </row>
    <row r="501" spans="1:65" s="338" customFormat="1" x14ac:dyDescent="0.2">
      <c r="B501" s="339"/>
      <c r="D501" s="299" t="s">
        <v>149</v>
      </c>
      <c r="E501" s="340" t="s">
        <v>1</v>
      </c>
      <c r="F501" s="341" t="s">
        <v>165</v>
      </c>
      <c r="H501" s="342">
        <v>27</v>
      </c>
      <c r="I501" s="150"/>
      <c r="L501" s="339"/>
      <c r="M501" s="343"/>
      <c r="N501" s="344"/>
      <c r="O501" s="344"/>
      <c r="P501" s="344"/>
      <c r="Q501" s="344"/>
      <c r="R501" s="344"/>
      <c r="S501" s="344"/>
      <c r="T501" s="345"/>
      <c r="AT501" s="340" t="s">
        <v>149</v>
      </c>
      <c r="AU501" s="340" t="s">
        <v>80</v>
      </c>
      <c r="AV501" s="338" t="s">
        <v>141</v>
      </c>
      <c r="AW501" s="338" t="s">
        <v>32</v>
      </c>
      <c r="AX501" s="338" t="s">
        <v>78</v>
      </c>
      <c r="AY501" s="340" t="s">
        <v>135</v>
      </c>
    </row>
    <row r="502" spans="1:65" s="205" customFormat="1" ht="16.5" customHeight="1" x14ac:dyDescent="0.2">
      <c r="A502" s="201"/>
      <c r="B502" s="202"/>
      <c r="C502" s="309" t="s">
        <v>589</v>
      </c>
      <c r="D502" s="309" t="s">
        <v>479</v>
      </c>
      <c r="E502" s="310" t="s">
        <v>633</v>
      </c>
      <c r="F502" s="311" t="s">
        <v>634</v>
      </c>
      <c r="G502" s="312" t="s">
        <v>628</v>
      </c>
      <c r="H502" s="313">
        <v>7</v>
      </c>
      <c r="I502" s="168"/>
      <c r="J502" s="314">
        <f>ROUND(I502*H502,2)</f>
        <v>0</v>
      </c>
      <c r="K502" s="311" t="s">
        <v>1</v>
      </c>
      <c r="L502" s="315"/>
      <c r="M502" s="316" t="s">
        <v>1</v>
      </c>
      <c r="N502" s="317" t="s">
        <v>40</v>
      </c>
      <c r="O502" s="294"/>
      <c r="P502" s="295">
        <f>O502*H502</f>
        <v>0</v>
      </c>
      <c r="Q502" s="295">
        <v>3.5000000000000003E-2</v>
      </c>
      <c r="R502" s="295">
        <f>Q502*H502</f>
        <v>0.24500000000000002</v>
      </c>
      <c r="S502" s="295">
        <v>0</v>
      </c>
      <c r="T502" s="296">
        <f>S502*H502</f>
        <v>0</v>
      </c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R502" s="297" t="s">
        <v>209</v>
      </c>
      <c r="AT502" s="297" t="s">
        <v>479</v>
      </c>
      <c r="AU502" s="297" t="s">
        <v>80</v>
      </c>
      <c r="AY502" s="192" t="s">
        <v>135</v>
      </c>
      <c r="BE502" s="298">
        <f>IF(N502="základní",J502,0)</f>
        <v>0</v>
      </c>
      <c r="BF502" s="298">
        <f>IF(N502="snížená",J502,0)</f>
        <v>0</v>
      </c>
      <c r="BG502" s="298">
        <f>IF(N502="zákl. přenesená",J502,0)</f>
        <v>0</v>
      </c>
      <c r="BH502" s="298">
        <f>IF(N502="sníž. přenesená",J502,0)</f>
        <v>0</v>
      </c>
      <c r="BI502" s="298">
        <f>IF(N502="nulová",J502,0)</f>
        <v>0</v>
      </c>
      <c r="BJ502" s="192" t="s">
        <v>78</v>
      </c>
      <c r="BK502" s="298">
        <f>ROUND(I502*H502,2)</f>
        <v>0</v>
      </c>
      <c r="BL502" s="192" t="s">
        <v>141</v>
      </c>
      <c r="BM502" s="297" t="s">
        <v>1343</v>
      </c>
    </row>
    <row r="503" spans="1:65" s="205" customFormat="1" x14ac:dyDescent="0.2">
      <c r="A503" s="201"/>
      <c r="B503" s="202"/>
      <c r="C503" s="201"/>
      <c r="D503" s="299" t="s">
        <v>143</v>
      </c>
      <c r="E503" s="201"/>
      <c r="F503" s="300" t="s">
        <v>634</v>
      </c>
      <c r="G503" s="201"/>
      <c r="H503" s="201"/>
      <c r="I503" s="49"/>
      <c r="J503" s="201"/>
      <c r="K503" s="201"/>
      <c r="L503" s="202"/>
      <c r="M503" s="301"/>
      <c r="N503" s="302"/>
      <c r="O503" s="294"/>
      <c r="P503" s="294"/>
      <c r="Q503" s="294"/>
      <c r="R503" s="294"/>
      <c r="S503" s="294"/>
      <c r="T503" s="303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T503" s="192" t="s">
        <v>143</v>
      </c>
      <c r="AU503" s="192" t="s">
        <v>80</v>
      </c>
    </row>
    <row r="504" spans="1:65" s="330" customFormat="1" x14ac:dyDescent="0.2">
      <c r="B504" s="331"/>
      <c r="D504" s="299" t="s">
        <v>149</v>
      </c>
      <c r="E504" s="332" t="s">
        <v>1</v>
      </c>
      <c r="F504" s="333" t="s">
        <v>202</v>
      </c>
      <c r="H504" s="334">
        <v>7</v>
      </c>
      <c r="I504" s="142"/>
      <c r="L504" s="331"/>
      <c r="M504" s="335"/>
      <c r="N504" s="336"/>
      <c r="O504" s="336"/>
      <c r="P504" s="336"/>
      <c r="Q504" s="336"/>
      <c r="R504" s="336"/>
      <c r="S504" s="336"/>
      <c r="T504" s="337"/>
      <c r="AT504" s="332" t="s">
        <v>149</v>
      </c>
      <c r="AU504" s="332" t="s">
        <v>80</v>
      </c>
      <c r="AV504" s="330" t="s">
        <v>80</v>
      </c>
      <c r="AW504" s="330" t="s">
        <v>32</v>
      </c>
      <c r="AX504" s="330" t="s">
        <v>78</v>
      </c>
      <c r="AY504" s="332" t="s">
        <v>135</v>
      </c>
    </row>
    <row r="505" spans="1:65" s="205" customFormat="1" ht="16.5" customHeight="1" x14ac:dyDescent="0.2">
      <c r="A505" s="201"/>
      <c r="B505" s="202"/>
      <c r="C505" s="309" t="s">
        <v>599</v>
      </c>
      <c r="D505" s="309" t="s">
        <v>479</v>
      </c>
      <c r="E505" s="310" t="s">
        <v>1344</v>
      </c>
      <c r="F505" s="311" t="s">
        <v>1345</v>
      </c>
      <c r="G505" s="312" t="s">
        <v>628</v>
      </c>
      <c r="H505" s="313">
        <v>4</v>
      </c>
      <c r="I505" s="168"/>
      <c r="J505" s="314">
        <f>ROUND(I505*H505,2)</f>
        <v>0</v>
      </c>
      <c r="K505" s="311" t="s">
        <v>1</v>
      </c>
      <c r="L505" s="315"/>
      <c r="M505" s="316" t="s">
        <v>1</v>
      </c>
      <c r="N505" s="317" t="s">
        <v>40</v>
      </c>
      <c r="O505" s="294"/>
      <c r="P505" s="295">
        <f>O505*H505</f>
        <v>0</v>
      </c>
      <c r="Q505" s="295">
        <v>3.5000000000000003E-2</v>
      </c>
      <c r="R505" s="295">
        <f>Q505*H505</f>
        <v>0.14000000000000001</v>
      </c>
      <c r="S505" s="295">
        <v>0</v>
      </c>
      <c r="T505" s="296">
        <f>S505*H505</f>
        <v>0</v>
      </c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R505" s="297" t="s">
        <v>209</v>
      </c>
      <c r="AT505" s="297" t="s">
        <v>479</v>
      </c>
      <c r="AU505" s="297" t="s">
        <v>80</v>
      </c>
      <c r="AY505" s="192" t="s">
        <v>135</v>
      </c>
      <c r="BE505" s="298">
        <f>IF(N505="základní",J505,0)</f>
        <v>0</v>
      </c>
      <c r="BF505" s="298">
        <f>IF(N505="snížená",J505,0)</f>
        <v>0</v>
      </c>
      <c r="BG505" s="298">
        <f>IF(N505="zákl. přenesená",J505,0)</f>
        <v>0</v>
      </c>
      <c r="BH505" s="298">
        <f>IF(N505="sníž. přenesená",J505,0)</f>
        <v>0</v>
      </c>
      <c r="BI505" s="298">
        <f>IF(N505="nulová",J505,0)</f>
        <v>0</v>
      </c>
      <c r="BJ505" s="192" t="s">
        <v>78</v>
      </c>
      <c r="BK505" s="298">
        <f>ROUND(I505*H505,2)</f>
        <v>0</v>
      </c>
      <c r="BL505" s="192" t="s">
        <v>141</v>
      </c>
      <c r="BM505" s="297" t="s">
        <v>1346</v>
      </c>
    </row>
    <row r="506" spans="1:65" s="205" customFormat="1" x14ac:dyDescent="0.2">
      <c r="A506" s="201"/>
      <c r="B506" s="202"/>
      <c r="C506" s="201"/>
      <c r="D506" s="299" t="s">
        <v>143</v>
      </c>
      <c r="E506" s="201"/>
      <c r="F506" s="300" t="s">
        <v>1345</v>
      </c>
      <c r="G506" s="201"/>
      <c r="H506" s="201"/>
      <c r="I506" s="49"/>
      <c r="J506" s="201"/>
      <c r="K506" s="201"/>
      <c r="L506" s="202"/>
      <c r="M506" s="301"/>
      <c r="N506" s="302"/>
      <c r="O506" s="294"/>
      <c r="P506" s="294"/>
      <c r="Q506" s="294"/>
      <c r="R506" s="294"/>
      <c r="S506" s="294"/>
      <c r="T506" s="303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T506" s="192" t="s">
        <v>143</v>
      </c>
      <c r="AU506" s="192" t="s">
        <v>80</v>
      </c>
    </row>
    <row r="507" spans="1:65" s="330" customFormat="1" x14ac:dyDescent="0.2">
      <c r="B507" s="331"/>
      <c r="D507" s="299" t="s">
        <v>149</v>
      </c>
      <c r="E507" s="332" t="s">
        <v>1</v>
      </c>
      <c r="F507" s="333" t="s">
        <v>141</v>
      </c>
      <c r="H507" s="334">
        <v>4</v>
      </c>
      <c r="I507" s="142"/>
      <c r="L507" s="331"/>
      <c r="M507" s="335"/>
      <c r="N507" s="336"/>
      <c r="O507" s="336"/>
      <c r="P507" s="336"/>
      <c r="Q507" s="336"/>
      <c r="R507" s="336"/>
      <c r="S507" s="336"/>
      <c r="T507" s="337"/>
      <c r="AT507" s="332" t="s">
        <v>149</v>
      </c>
      <c r="AU507" s="332" t="s">
        <v>80</v>
      </c>
      <c r="AV507" s="330" t="s">
        <v>80</v>
      </c>
      <c r="AW507" s="330" t="s">
        <v>32</v>
      </c>
      <c r="AX507" s="330" t="s">
        <v>78</v>
      </c>
      <c r="AY507" s="332" t="s">
        <v>135</v>
      </c>
    </row>
    <row r="508" spans="1:65" s="205" customFormat="1" ht="16.5" customHeight="1" x14ac:dyDescent="0.2">
      <c r="A508" s="201"/>
      <c r="B508" s="202"/>
      <c r="C508" s="309" t="s">
        <v>625</v>
      </c>
      <c r="D508" s="309" t="s">
        <v>479</v>
      </c>
      <c r="E508" s="310" t="s">
        <v>1347</v>
      </c>
      <c r="F508" s="311" t="s">
        <v>1348</v>
      </c>
      <c r="G508" s="312" t="s">
        <v>628</v>
      </c>
      <c r="H508" s="313">
        <v>2</v>
      </c>
      <c r="I508" s="168"/>
      <c r="J508" s="314">
        <f>ROUND(I508*H508,2)</f>
        <v>0</v>
      </c>
      <c r="K508" s="311" t="s">
        <v>155</v>
      </c>
      <c r="L508" s="315"/>
      <c r="M508" s="316" t="s">
        <v>1</v>
      </c>
      <c r="N508" s="317" t="s">
        <v>40</v>
      </c>
      <c r="O508" s="294"/>
      <c r="P508" s="295">
        <f>O508*H508</f>
        <v>0</v>
      </c>
      <c r="Q508" s="295">
        <v>5.0999999999999997E-2</v>
      </c>
      <c r="R508" s="295">
        <f>Q508*H508</f>
        <v>0.10199999999999999</v>
      </c>
      <c r="S508" s="295">
        <v>0</v>
      </c>
      <c r="T508" s="296">
        <f>S508*H508</f>
        <v>0</v>
      </c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R508" s="297" t="s">
        <v>209</v>
      </c>
      <c r="AT508" s="297" t="s">
        <v>479</v>
      </c>
      <c r="AU508" s="297" t="s">
        <v>80</v>
      </c>
      <c r="AY508" s="192" t="s">
        <v>135</v>
      </c>
      <c r="BE508" s="298">
        <f>IF(N508="základní",J508,0)</f>
        <v>0</v>
      </c>
      <c r="BF508" s="298">
        <f>IF(N508="snížená",J508,0)</f>
        <v>0</v>
      </c>
      <c r="BG508" s="298">
        <f>IF(N508="zákl. přenesená",J508,0)</f>
        <v>0</v>
      </c>
      <c r="BH508" s="298">
        <f>IF(N508="sníž. přenesená",J508,0)</f>
        <v>0</v>
      </c>
      <c r="BI508" s="298">
        <f>IF(N508="nulová",J508,0)</f>
        <v>0</v>
      </c>
      <c r="BJ508" s="192" t="s">
        <v>78</v>
      </c>
      <c r="BK508" s="298">
        <f>ROUND(I508*H508,2)</f>
        <v>0</v>
      </c>
      <c r="BL508" s="192" t="s">
        <v>141</v>
      </c>
      <c r="BM508" s="297" t="s">
        <v>1349</v>
      </c>
    </row>
    <row r="509" spans="1:65" s="205" customFormat="1" x14ac:dyDescent="0.2">
      <c r="A509" s="201"/>
      <c r="B509" s="202"/>
      <c r="C509" s="201"/>
      <c r="D509" s="299" t="s">
        <v>143</v>
      </c>
      <c r="E509" s="201"/>
      <c r="F509" s="300" t="s">
        <v>1348</v>
      </c>
      <c r="G509" s="201"/>
      <c r="H509" s="201"/>
      <c r="I509" s="49"/>
      <c r="J509" s="201"/>
      <c r="K509" s="201"/>
      <c r="L509" s="202"/>
      <c r="M509" s="301"/>
      <c r="N509" s="302"/>
      <c r="O509" s="294"/>
      <c r="P509" s="294"/>
      <c r="Q509" s="294"/>
      <c r="R509" s="294"/>
      <c r="S509" s="294"/>
      <c r="T509" s="303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T509" s="192" t="s">
        <v>143</v>
      </c>
      <c r="AU509" s="192" t="s">
        <v>80</v>
      </c>
    </row>
    <row r="510" spans="1:65" s="330" customFormat="1" x14ac:dyDescent="0.2">
      <c r="B510" s="331"/>
      <c r="D510" s="299" t="s">
        <v>149</v>
      </c>
      <c r="E510" s="332" t="s">
        <v>1</v>
      </c>
      <c r="F510" s="333" t="s">
        <v>80</v>
      </c>
      <c r="H510" s="334">
        <v>2</v>
      </c>
      <c r="I510" s="142"/>
      <c r="L510" s="331"/>
      <c r="M510" s="335"/>
      <c r="N510" s="336"/>
      <c r="O510" s="336"/>
      <c r="P510" s="336"/>
      <c r="Q510" s="336"/>
      <c r="R510" s="336"/>
      <c r="S510" s="336"/>
      <c r="T510" s="337"/>
      <c r="AT510" s="332" t="s">
        <v>149</v>
      </c>
      <c r="AU510" s="332" t="s">
        <v>80</v>
      </c>
      <c r="AV510" s="330" t="s">
        <v>80</v>
      </c>
      <c r="AW510" s="330" t="s">
        <v>32</v>
      </c>
      <c r="AX510" s="330" t="s">
        <v>78</v>
      </c>
      <c r="AY510" s="332" t="s">
        <v>135</v>
      </c>
    </row>
    <row r="511" spans="1:65" s="205" customFormat="1" ht="16.5" customHeight="1" x14ac:dyDescent="0.2">
      <c r="A511" s="201"/>
      <c r="B511" s="202"/>
      <c r="C511" s="309" t="s">
        <v>632</v>
      </c>
      <c r="D511" s="309" t="s">
        <v>479</v>
      </c>
      <c r="E511" s="310" t="s">
        <v>637</v>
      </c>
      <c r="F511" s="311" t="s">
        <v>638</v>
      </c>
      <c r="G511" s="312" t="s">
        <v>628</v>
      </c>
      <c r="H511" s="313">
        <v>14</v>
      </c>
      <c r="I511" s="168"/>
      <c r="J511" s="314">
        <f>ROUND(I511*H511,2)</f>
        <v>0</v>
      </c>
      <c r="K511" s="311" t="s">
        <v>1</v>
      </c>
      <c r="L511" s="315"/>
      <c r="M511" s="316" t="s">
        <v>1</v>
      </c>
      <c r="N511" s="317" t="s">
        <v>40</v>
      </c>
      <c r="O511" s="294"/>
      <c r="P511" s="295">
        <f>O511*H511</f>
        <v>0</v>
      </c>
      <c r="Q511" s="295">
        <v>5.8999999999999997E-2</v>
      </c>
      <c r="R511" s="295">
        <f>Q511*H511</f>
        <v>0.82599999999999996</v>
      </c>
      <c r="S511" s="295">
        <v>0</v>
      </c>
      <c r="T511" s="296">
        <f>S511*H511</f>
        <v>0</v>
      </c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R511" s="297" t="s">
        <v>209</v>
      </c>
      <c r="AT511" s="297" t="s">
        <v>479</v>
      </c>
      <c r="AU511" s="297" t="s">
        <v>80</v>
      </c>
      <c r="AY511" s="192" t="s">
        <v>135</v>
      </c>
      <c r="BE511" s="298">
        <f>IF(N511="základní",J511,0)</f>
        <v>0</v>
      </c>
      <c r="BF511" s="298">
        <f>IF(N511="snížená",J511,0)</f>
        <v>0</v>
      </c>
      <c r="BG511" s="298">
        <f>IF(N511="zákl. přenesená",J511,0)</f>
        <v>0</v>
      </c>
      <c r="BH511" s="298">
        <f>IF(N511="sníž. přenesená",J511,0)</f>
        <v>0</v>
      </c>
      <c r="BI511" s="298">
        <f>IF(N511="nulová",J511,0)</f>
        <v>0</v>
      </c>
      <c r="BJ511" s="192" t="s">
        <v>78</v>
      </c>
      <c r="BK511" s="298">
        <f>ROUND(I511*H511,2)</f>
        <v>0</v>
      </c>
      <c r="BL511" s="192" t="s">
        <v>141</v>
      </c>
      <c r="BM511" s="297" t="s">
        <v>1350</v>
      </c>
    </row>
    <row r="512" spans="1:65" s="205" customFormat="1" x14ac:dyDescent="0.2">
      <c r="A512" s="201"/>
      <c r="B512" s="202"/>
      <c r="C512" s="201"/>
      <c r="D512" s="299" t="s">
        <v>143</v>
      </c>
      <c r="E512" s="201"/>
      <c r="F512" s="300" t="s">
        <v>638</v>
      </c>
      <c r="G512" s="201"/>
      <c r="H512" s="201"/>
      <c r="I512" s="49"/>
      <c r="J512" s="201"/>
      <c r="K512" s="201"/>
      <c r="L512" s="202"/>
      <c r="M512" s="301"/>
      <c r="N512" s="302"/>
      <c r="O512" s="294"/>
      <c r="P512" s="294"/>
      <c r="Q512" s="294"/>
      <c r="R512" s="294"/>
      <c r="S512" s="294"/>
      <c r="T512" s="303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T512" s="192" t="s">
        <v>143</v>
      </c>
      <c r="AU512" s="192" t="s">
        <v>80</v>
      </c>
    </row>
    <row r="513" spans="1:65" s="330" customFormat="1" x14ac:dyDescent="0.2">
      <c r="B513" s="331"/>
      <c r="D513" s="299" t="s">
        <v>149</v>
      </c>
      <c r="E513" s="332" t="s">
        <v>1</v>
      </c>
      <c r="F513" s="333" t="s">
        <v>272</v>
      </c>
      <c r="H513" s="334">
        <v>14</v>
      </c>
      <c r="I513" s="142"/>
      <c r="L513" s="331"/>
      <c r="M513" s="335"/>
      <c r="N513" s="336"/>
      <c r="O513" s="336"/>
      <c r="P513" s="336"/>
      <c r="Q513" s="336"/>
      <c r="R513" s="336"/>
      <c r="S513" s="336"/>
      <c r="T513" s="337"/>
      <c r="AT513" s="332" t="s">
        <v>149</v>
      </c>
      <c r="AU513" s="332" t="s">
        <v>80</v>
      </c>
      <c r="AV513" s="330" t="s">
        <v>80</v>
      </c>
      <c r="AW513" s="330" t="s">
        <v>32</v>
      </c>
      <c r="AX513" s="330" t="s">
        <v>78</v>
      </c>
      <c r="AY513" s="332" t="s">
        <v>135</v>
      </c>
    </row>
    <row r="514" spans="1:65" s="205" customFormat="1" ht="16.5" customHeight="1" x14ac:dyDescent="0.2">
      <c r="A514" s="201"/>
      <c r="B514" s="202"/>
      <c r="C514" s="286" t="s">
        <v>636</v>
      </c>
      <c r="D514" s="286" t="s">
        <v>137</v>
      </c>
      <c r="E514" s="287" t="s">
        <v>1351</v>
      </c>
      <c r="F514" s="288" t="s">
        <v>1352</v>
      </c>
      <c r="G514" s="289" t="s">
        <v>628</v>
      </c>
      <c r="H514" s="290">
        <v>12</v>
      </c>
      <c r="I514" s="119"/>
      <c r="J514" s="291">
        <f>ROUND(I514*H514,2)</f>
        <v>0</v>
      </c>
      <c r="K514" s="288" t="s">
        <v>155</v>
      </c>
      <c r="L514" s="202"/>
      <c r="M514" s="292" t="s">
        <v>1</v>
      </c>
      <c r="N514" s="293" t="s">
        <v>40</v>
      </c>
      <c r="O514" s="294"/>
      <c r="P514" s="295">
        <f>O514*H514</f>
        <v>0</v>
      </c>
      <c r="Q514" s="295">
        <v>6.6E-3</v>
      </c>
      <c r="R514" s="295">
        <f>Q514*H514</f>
        <v>7.9199999999999993E-2</v>
      </c>
      <c r="S514" s="295">
        <v>0</v>
      </c>
      <c r="T514" s="296">
        <f>S514*H514</f>
        <v>0</v>
      </c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R514" s="297" t="s">
        <v>141</v>
      </c>
      <c r="AT514" s="297" t="s">
        <v>137</v>
      </c>
      <c r="AU514" s="297" t="s">
        <v>80</v>
      </c>
      <c r="AY514" s="192" t="s">
        <v>135</v>
      </c>
      <c r="BE514" s="298">
        <f>IF(N514="základní",J514,0)</f>
        <v>0</v>
      </c>
      <c r="BF514" s="298">
        <f>IF(N514="snížená",J514,0)</f>
        <v>0</v>
      </c>
      <c r="BG514" s="298">
        <f>IF(N514="zákl. přenesená",J514,0)</f>
        <v>0</v>
      </c>
      <c r="BH514" s="298">
        <f>IF(N514="sníž. přenesená",J514,0)</f>
        <v>0</v>
      </c>
      <c r="BI514" s="298">
        <f>IF(N514="nulová",J514,0)</f>
        <v>0</v>
      </c>
      <c r="BJ514" s="192" t="s">
        <v>78</v>
      </c>
      <c r="BK514" s="298">
        <f>ROUND(I514*H514,2)</f>
        <v>0</v>
      </c>
      <c r="BL514" s="192" t="s">
        <v>141</v>
      </c>
      <c r="BM514" s="297" t="s">
        <v>1353</v>
      </c>
    </row>
    <row r="515" spans="1:65" s="205" customFormat="1" ht="19.5" x14ac:dyDescent="0.2">
      <c r="A515" s="201"/>
      <c r="B515" s="202"/>
      <c r="C515" s="201"/>
      <c r="D515" s="299" t="s">
        <v>143</v>
      </c>
      <c r="E515" s="201"/>
      <c r="F515" s="300" t="s">
        <v>1354</v>
      </c>
      <c r="G515" s="201"/>
      <c r="H515" s="201"/>
      <c r="I515" s="49"/>
      <c r="J515" s="201"/>
      <c r="K515" s="201"/>
      <c r="L515" s="202"/>
      <c r="M515" s="301"/>
      <c r="N515" s="302"/>
      <c r="O515" s="294"/>
      <c r="P515" s="294"/>
      <c r="Q515" s="294"/>
      <c r="R515" s="294"/>
      <c r="S515" s="294"/>
      <c r="T515" s="303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T515" s="192" t="s">
        <v>143</v>
      </c>
      <c r="AU515" s="192" t="s">
        <v>80</v>
      </c>
    </row>
    <row r="516" spans="1:65" s="205" customFormat="1" ht="19.5" x14ac:dyDescent="0.2">
      <c r="A516" s="201"/>
      <c r="B516" s="202"/>
      <c r="C516" s="201"/>
      <c r="D516" s="299" t="s">
        <v>171</v>
      </c>
      <c r="E516" s="201"/>
      <c r="F516" s="322" t="s">
        <v>1112</v>
      </c>
      <c r="G516" s="201"/>
      <c r="H516" s="201"/>
      <c r="I516" s="49"/>
      <c r="J516" s="201"/>
      <c r="K516" s="201"/>
      <c r="L516" s="202"/>
      <c r="M516" s="301"/>
      <c r="N516" s="302"/>
      <c r="O516" s="294"/>
      <c r="P516" s="294"/>
      <c r="Q516" s="294"/>
      <c r="R516" s="294"/>
      <c r="S516" s="294"/>
      <c r="T516" s="303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T516" s="192" t="s">
        <v>171</v>
      </c>
      <c r="AU516" s="192" t="s">
        <v>80</v>
      </c>
    </row>
    <row r="517" spans="1:65" s="330" customFormat="1" x14ac:dyDescent="0.2">
      <c r="B517" s="331"/>
      <c r="D517" s="299" t="s">
        <v>149</v>
      </c>
      <c r="E517" s="332" t="s">
        <v>1</v>
      </c>
      <c r="F517" s="333" t="s">
        <v>1355</v>
      </c>
      <c r="H517" s="334">
        <v>1</v>
      </c>
      <c r="I517" s="142"/>
      <c r="L517" s="331"/>
      <c r="M517" s="335"/>
      <c r="N517" s="336"/>
      <c r="O517" s="336"/>
      <c r="P517" s="336"/>
      <c r="Q517" s="336"/>
      <c r="R517" s="336"/>
      <c r="S517" s="336"/>
      <c r="T517" s="337"/>
      <c r="AT517" s="332" t="s">
        <v>149</v>
      </c>
      <c r="AU517" s="332" t="s">
        <v>80</v>
      </c>
      <c r="AV517" s="330" t="s">
        <v>80</v>
      </c>
      <c r="AW517" s="330" t="s">
        <v>32</v>
      </c>
      <c r="AX517" s="330" t="s">
        <v>72</v>
      </c>
      <c r="AY517" s="332" t="s">
        <v>135</v>
      </c>
    </row>
    <row r="518" spans="1:65" s="330" customFormat="1" x14ac:dyDescent="0.2">
      <c r="B518" s="331"/>
      <c r="D518" s="299" t="s">
        <v>149</v>
      </c>
      <c r="E518" s="332" t="s">
        <v>1</v>
      </c>
      <c r="F518" s="333" t="s">
        <v>1356</v>
      </c>
      <c r="H518" s="334">
        <v>8</v>
      </c>
      <c r="I518" s="142"/>
      <c r="L518" s="331"/>
      <c r="M518" s="335"/>
      <c r="N518" s="336"/>
      <c r="O518" s="336"/>
      <c r="P518" s="336"/>
      <c r="Q518" s="336"/>
      <c r="R518" s="336"/>
      <c r="S518" s="336"/>
      <c r="T518" s="337"/>
      <c r="AT518" s="332" t="s">
        <v>149</v>
      </c>
      <c r="AU518" s="332" t="s">
        <v>80</v>
      </c>
      <c r="AV518" s="330" t="s">
        <v>80</v>
      </c>
      <c r="AW518" s="330" t="s">
        <v>32</v>
      </c>
      <c r="AX518" s="330" t="s">
        <v>72</v>
      </c>
      <c r="AY518" s="332" t="s">
        <v>135</v>
      </c>
    </row>
    <row r="519" spans="1:65" s="330" customFormat="1" x14ac:dyDescent="0.2">
      <c r="B519" s="331"/>
      <c r="D519" s="299" t="s">
        <v>149</v>
      </c>
      <c r="E519" s="332" t="s">
        <v>1</v>
      </c>
      <c r="F519" s="333" t="s">
        <v>1357</v>
      </c>
      <c r="H519" s="334">
        <v>1</v>
      </c>
      <c r="I519" s="142"/>
      <c r="L519" s="331"/>
      <c r="M519" s="335"/>
      <c r="N519" s="336"/>
      <c r="O519" s="336"/>
      <c r="P519" s="336"/>
      <c r="Q519" s="336"/>
      <c r="R519" s="336"/>
      <c r="S519" s="336"/>
      <c r="T519" s="337"/>
      <c r="AT519" s="332" t="s">
        <v>149</v>
      </c>
      <c r="AU519" s="332" t="s">
        <v>80</v>
      </c>
      <c r="AV519" s="330" t="s">
        <v>80</v>
      </c>
      <c r="AW519" s="330" t="s">
        <v>32</v>
      </c>
      <c r="AX519" s="330" t="s">
        <v>72</v>
      </c>
      <c r="AY519" s="332" t="s">
        <v>135</v>
      </c>
    </row>
    <row r="520" spans="1:65" s="330" customFormat="1" x14ac:dyDescent="0.2">
      <c r="B520" s="331"/>
      <c r="D520" s="299" t="s">
        <v>149</v>
      </c>
      <c r="E520" s="332" t="s">
        <v>1</v>
      </c>
      <c r="F520" s="333" t="s">
        <v>1340</v>
      </c>
      <c r="H520" s="334">
        <v>1</v>
      </c>
      <c r="I520" s="142"/>
      <c r="L520" s="331"/>
      <c r="M520" s="335"/>
      <c r="N520" s="336"/>
      <c r="O520" s="336"/>
      <c r="P520" s="336"/>
      <c r="Q520" s="336"/>
      <c r="R520" s="336"/>
      <c r="S520" s="336"/>
      <c r="T520" s="337"/>
      <c r="AT520" s="332" t="s">
        <v>149</v>
      </c>
      <c r="AU520" s="332" t="s">
        <v>80</v>
      </c>
      <c r="AV520" s="330" t="s">
        <v>80</v>
      </c>
      <c r="AW520" s="330" t="s">
        <v>32</v>
      </c>
      <c r="AX520" s="330" t="s">
        <v>72</v>
      </c>
      <c r="AY520" s="332" t="s">
        <v>135</v>
      </c>
    </row>
    <row r="521" spans="1:65" s="330" customFormat="1" x14ac:dyDescent="0.2">
      <c r="B521" s="331"/>
      <c r="D521" s="299" t="s">
        <v>149</v>
      </c>
      <c r="E521" s="332" t="s">
        <v>1</v>
      </c>
      <c r="F521" s="333" t="s">
        <v>1341</v>
      </c>
      <c r="H521" s="334">
        <v>1</v>
      </c>
      <c r="I521" s="142"/>
      <c r="L521" s="331"/>
      <c r="M521" s="335"/>
      <c r="N521" s="336"/>
      <c r="O521" s="336"/>
      <c r="P521" s="336"/>
      <c r="Q521" s="336"/>
      <c r="R521" s="336"/>
      <c r="S521" s="336"/>
      <c r="T521" s="337"/>
      <c r="AT521" s="332" t="s">
        <v>149</v>
      </c>
      <c r="AU521" s="332" t="s">
        <v>80</v>
      </c>
      <c r="AV521" s="330" t="s">
        <v>80</v>
      </c>
      <c r="AW521" s="330" t="s">
        <v>32</v>
      </c>
      <c r="AX521" s="330" t="s">
        <v>72</v>
      </c>
      <c r="AY521" s="332" t="s">
        <v>135</v>
      </c>
    </row>
    <row r="522" spans="1:65" s="338" customFormat="1" x14ac:dyDescent="0.2">
      <c r="B522" s="339"/>
      <c r="D522" s="299" t="s">
        <v>149</v>
      </c>
      <c r="E522" s="340" t="s">
        <v>1</v>
      </c>
      <c r="F522" s="341" t="s">
        <v>165</v>
      </c>
      <c r="H522" s="342">
        <v>12</v>
      </c>
      <c r="I522" s="150"/>
      <c r="L522" s="339"/>
      <c r="M522" s="343"/>
      <c r="N522" s="344"/>
      <c r="O522" s="344"/>
      <c r="P522" s="344"/>
      <c r="Q522" s="344"/>
      <c r="R522" s="344"/>
      <c r="S522" s="344"/>
      <c r="T522" s="345"/>
      <c r="AT522" s="340" t="s">
        <v>149</v>
      </c>
      <c r="AU522" s="340" t="s">
        <v>80</v>
      </c>
      <c r="AV522" s="338" t="s">
        <v>141</v>
      </c>
      <c r="AW522" s="338" t="s">
        <v>32</v>
      </c>
      <c r="AX522" s="338" t="s">
        <v>78</v>
      </c>
      <c r="AY522" s="340" t="s">
        <v>135</v>
      </c>
    </row>
    <row r="523" spans="1:65" s="205" customFormat="1" ht="16.5" customHeight="1" x14ac:dyDescent="0.2">
      <c r="A523" s="201"/>
      <c r="B523" s="202"/>
      <c r="C523" s="309" t="s">
        <v>640</v>
      </c>
      <c r="D523" s="309" t="s">
        <v>479</v>
      </c>
      <c r="E523" s="310" t="s">
        <v>1358</v>
      </c>
      <c r="F523" s="311" t="s">
        <v>1359</v>
      </c>
      <c r="G523" s="312" t="s">
        <v>628</v>
      </c>
      <c r="H523" s="313">
        <v>12</v>
      </c>
      <c r="I523" s="168"/>
      <c r="J523" s="314">
        <f>ROUND(I523*H523,2)</f>
        <v>0</v>
      </c>
      <c r="K523" s="311" t="s">
        <v>1</v>
      </c>
      <c r="L523" s="315"/>
      <c r="M523" s="316" t="s">
        <v>1</v>
      </c>
      <c r="N523" s="317" t="s">
        <v>40</v>
      </c>
      <c r="O523" s="294"/>
      <c r="P523" s="295">
        <f>O523*H523</f>
        <v>0</v>
      </c>
      <c r="Q523" s="295">
        <v>5.8999999999999997E-2</v>
      </c>
      <c r="R523" s="295">
        <f>Q523*H523</f>
        <v>0.70799999999999996</v>
      </c>
      <c r="S523" s="295">
        <v>0</v>
      </c>
      <c r="T523" s="296">
        <f>S523*H523</f>
        <v>0</v>
      </c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R523" s="297" t="s">
        <v>209</v>
      </c>
      <c r="AT523" s="297" t="s">
        <v>479</v>
      </c>
      <c r="AU523" s="297" t="s">
        <v>80</v>
      </c>
      <c r="AY523" s="192" t="s">
        <v>135</v>
      </c>
      <c r="BE523" s="298">
        <f>IF(N523="základní",J523,0)</f>
        <v>0</v>
      </c>
      <c r="BF523" s="298">
        <f>IF(N523="snížená",J523,0)</f>
        <v>0</v>
      </c>
      <c r="BG523" s="298">
        <f>IF(N523="zákl. přenesená",J523,0)</f>
        <v>0</v>
      </c>
      <c r="BH523" s="298">
        <f>IF(N523="sníž. přenesená",J523,0)</f>
        <v>0</v>
      </c>
      <c r="BI523" s="298">
        <f>IF(N523="nulová",J523,0)</f>
        <v>0</v>
      </c>
      <c r="BJ523" s="192" t="s">
        <v>78</v>
      </c>
      <c r="BK523" s="298">
        <f>ROUND(I523*H523,2)</f>
        <v>0</v>
      </c>
      <c r="BL523" s="192" t="s">
        <v>141</v>
      </c>
      <c r="BM523" s="297" t="s">
        <v>1360</v>
      </c>
    </row>
    <row r="524" spans="1:65" s="205" customFormat="1" x14ac:dyDescent="0.2">
      <c r="A524" s="201"/>
      <c r="B524" s="202"/>
      <c r="C524" s="201"/>
      <c r="D524" s="299" t="s">
        <v>143</v>
      </c>
      <c r="E524" s="201"/>
      <c r="F524" s="300" t="s">
        <v>1359</v>
      </c>
      <c r="G524" s="201"/>
      <c r="H524" s="201"/>
      <c r="I524" s="49"/>
      <c r="J524" s="201"/>
      <c r="K524" s="201"/>
      <c r="L524" s="202"/>
      <c r="M524" s="301"/>
      <c r="N524" s="302"/>
      <c r="O524" s="294"/>
      <c r="P524" s="294"/>
      <c r="Q524" s="294"/>
      <c r="R524" s="294"/>
      <c r="S524" s="294"/>
      <c r="T524" s="303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T524" s="192" t="s">
        <v>143</v>
      </c>
      <c r="AU524" s="192" t="s">
        <v>80</v>
      </c>
    </row>
    <row r="525" spans="1:65" s="205" customFormat="1" ht="24" customHeight="1" x14ac:dyDescent="0.2">
      <c r="A525" s="201"/>
      <c r="B525" s="202"/>
      <c r="C525" s="286" t="s">
        <v>649</v>
      </c>
      <c r="D525" s="286" t="s">
        <v>137</v>
      </c>
      <c r="E525" s="287" t="s">
        <v>1361</v>
      </c>
      <c r="F525" s="288" t="s">
        <v>1362</v>
      </c>
      <c r="G525" s="289" t="s">
        <v>275</v>
      </c>
      <c r="H525" s="290">
        <v>1.024</v>
      </c>
      <c r="I525" s="119"/>
      <c r="J525" s="291">
        <f>ROUND(I525*H525,2)</f>
        <v>0</v>
      </c>
      <c r="K525" s="288" t="s">
        <v>155</v>
      </c>
      <c r="L525" s="202"/>
      <c r="M525" s="292" t="s">
        <v>1</v>
      </c>
      <c r="N525" s="293" t="s">
        <v>40</v>
      </c>
      <c r="O525" s="294"/>
      <c r="P525" s="295">
        <f>O525*H525</f>
        <v>0</v>
      </c>
      <c r="Q525" s="295">
        <v>0</v>
      </c>
      <c r="R525" s="295">
        <f>Q525*H525</f>
        <v>0</v>
      </c>
      <c r="S525" s="295">
        <v>0</v>
      </c>
      <c r="T525" s="296">
        <f>S525*H525</f>
        <v>0</v>
      </c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R525" s="297" t="s">
        <v>141</v>
      </c>
      <c r="AT525" s="297" t="s">
        <v>137</v>
      </c>
      <c r="AU525" s="297" t="s">
        <v>80</v>
      </c>
      <c r="AY525" s="192" t="s">
        <v>135</v>
      </c>
      <c r="BE525" s="298">
        <f>IF(N525="základní",J525,0)</f>
        <v>0</v>
      </c>
      <c r="BF525" s="298">
        <f>IF(N525="snížená",J525,0)</f>
        <v>0</v>
      </c>
      <c r="BG525" s="298">
        <f>IF(N525="zákl. přenesená",J525,0)</f>
        <v>0</v>
      </c>
      <c r="BH525" s="298">
        <f>IF(N525="sníž. přenesená",J525,0)</f>
        <v>0</v>
      </c>
      <c r="BI525" s="298">
        <f>IF(N525="nulová",J525,0)</f>
        <v>0</v>
      </c>
      <c r="BJ525" s="192" t="s">
        <v>78</v>
      </c>
      <c r="BK525" s="298">
        <f>ROUND(I525*H525,2)</f>
        <v>0</v>
      </c>
      <c r="BL525" s="192" t="s">
        <v>141</v>
      </c>
      <c r="BM525" s="297" t="s">
        <v>1363</v>
      </c>
    </row>
    <row r="526" spans="1:65" s="205" customFormat="1" ht="29.25" x14ac:dyDescent="0.2">
      <c r="A526" s="201"/>
      <c r="B526" s="202"/>
      <c r="C526" s="201"/>
      <c r="D526" s="299" t="s">
        <v>143</v>
      </c>
      <c r="E526" s="201"/>
      <c r="F526" s="300" t="s">
        <v>1364</v>
      </c>
      <c r="G526" s="201"/>
      <c r="H526" s="201"/>
      <c r="I526" s="49"/>
      <c r="J526" s="201"/>
      <c r="K526" s="201"/>
      <c r="L526" s="202"/>
      <c r="M526" s="301"/>
      <c r="N526" s="302"/>
      <c r="O526" s="294"/>
      <c r="P526" s="294"/>
      <c r="Q526" s="294"/>
      <c r="R526" s="294"/>
      <c r="S526" s="294"/>
      <c r="T526" s="303"/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T526" s="192" t="s">
        <v>143</v>
      </c>
      <c r="AU526" s="192" t="s">
        <v>80</v>
      </c>
    </row>
    <row r="527" spans="1:65" s="205" customFormat="1" ht="19.5" x14ac:dyDescent="0.2">
      <c r="A527" s="201"/>
      <c r="B527" s="202"/>
      <c r="C527" s="201"/>
      <c r="D527" s="299" t="s">
        <v>171</v>
      </c>
      <c r="E527" s="201"/>
      <c r="F527" s="322" t="s">
        <v>1112</v>
      </c>
      <c r="G527" s="201"/>
      <c r="H527" s="201"/>
      <c r="I527" s="49"/>
      <c r="J527" s="201"/>
      <c r="K527" s="201"/>
      <c r="L527" s="202"/>
      <c r="M527" s="301"/>
      <c r="N527" s="302"/>
      <c r="O527" s="294"/>
      <c r="P527" s="294"/>
      <c r="Q527" s="294"/>
      <c r="R527" s="294"/>
      <c r="S527" s="294"/>
      <c r="T527" s="303"/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T527" s="192" t="s">
        <v>171</v>
      </c>
      <c r="AU527" s="192" t="s">
        <v>80</v>
      </c>
    </row>
    <row r="528" spans="1:65" s="323" customFormat="1" x14ac:dyDescent="0.2">
      <c r="B528" s="324"/>
      <c r="D528" s="299" t="s">
        <v>149</v>
      </c>
      <c r="E528" s="325" t="s">
        <v>1</v>
      </c>
      <c r="F528" s="326" t="s">
        <v>1365</v>
      </c>
      <c r="H528" s="325" t="s">
        <v>1</v>
      </c>
      <c r="I528" s="134"/>
      <c r="L528" s="324"/>
      <c r="M528" s="327"/>
      <c r="N528" s="328"/>
      <c r="O528" s="328"/>
      <c r="P528" s="328"/>
      <c r="Q528" s="328"/>
      <c r="R528" s="328"/>
      <c r="S528" s="328"/>
      <c r="T528" s="329"/>
      <c r="AT528" s="325" t="s">
        <v>149</v>
      </c>
      <c r="AU528" s="325" t="s">
        <v>80</v>
      </c>
      <c r="AV528" s="323" t="s">
        <v>78</v>
      </c>
      <c r="AW528" s="323" t="s">
        <v>32</v>
      </c>
      <c r="AX528" s="323" t="s">
        <v>72</v>
      </c>
      <c r="AY528" s="325" t="s">
        <v>135</v>
      </c>
    </row>
    <row r="529" spans="1:65" s="330" customFormat="1" x14ac:dyDescent="0.2">
      <c r="B529" s="331"/>
      <c r="D529" s="299" t="s">
        <v>149</v>
      </c>
      <c r="E529" s="332" t="s">
        <v>1</v>
      </c>
      <c r="F529" s="333" t="s">
        <v>1366</v>
      </c>
      <c r="H529" s="334">
        <v>1.024</v>
      </c>
      <c r="I529" s="142"/>
      <c r="L529" s="331"/>
      <c r="M529" s="335"/>
      <c r="N529" s="336"/>
      <c r="O529" s="336"/>
      <c r="P529" s="336"/>
      <c r="Q529" s="336"/>
      <c r="R529" s="336"/>
      <c r="S529" s="336"/>
      <c r="T529" s="337"/>
      <c r="AT529" s="332" t="s">
        <v>149</v>
      </c>
      <c r="AU529" s="332" t="s">
        <v>80</v>
      </c>
      <c r="AV529" s="330" t="s">
        <v>80</v>
      </c>
      <c r="AW529" s="330" t="s">
        <v>32</v>
      </c>
      <c r="AX529" s="330" t="s">
        <v>78</v>
      </c>
      <c r="AY529" s="332" t="s">
        <v>135</v>
      </c>
    </row>
    <row r="530" spans="1:65" s="205" customFormat="1" ht="24" customHeight="1" x14ac:dyDescent="0.2">
      <c r="A530" s="201"/>
      <c r="B530" s="202"/>
      <c r="C530" s="286" t="s">
        <v>655</v>
      </c>
      <c r="D530" s="286" t="s">
        <v>137</v>
      </c>
      <c r="E530" s="287" t="s">
        <v>641</v>
      </c>
      <c r="F530" s="288" t="s">
        <v>642</v>
      </c>
      <c r="G530" s="289" t="s">
        <v>275</v>
      </c>
      <c r="H530" s="290">
        <v>7.2160000000000002</v>
      </c>
      <c r="I530" s="119"/>
      <c r="J530" s="291">
        <f>ROUND(I530*H530,2)</f>
        <v>0</v>
      </c>
      <c r="K530" s="288" t="s">
        <v>155</v>
      </c>
      <c r="L530" s="202"/>
      <c r="M530" s="292" t="s">
        <v>1</v>
      </c>
      <c r="N530" s="293" t="s">
        <v>40</v>
      </c>
      <c r="O530" s="294"/>
      <c r="P530" s="295">
        <f>O530*H530</f>
        <v>0</v>
      </c>
      <c r="Q530" s="295">
        <v>0</v>
      </c>
      <c r="R530" s="295">
        <f>Q530*H530</f>
        <v>0</v>
      </c>
      <c r="S530" s="295">
        <v>0</v>
      </c>
      <c r="T530" s="296">
        <f>S530*H530</f>
        <v>0</v>
      </c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R530" s="297" t="s">
        <v>141</v>
      </c>
      <c r="AT530" s="297" t="s">
        <v>137</v>
      </c>
      <c r="AU530" s="297" t="s">
        <v>80</v>
      </c>
      <c r="AY530" s="192" t="s">
        <v>135</v>
      </c>
      <c r="BE530" s="298">
        <f>IF(N530="základní",J530,0)</f>
        <v>0</v>
      </c>
      <c r="BF530" s="298">
        <f>IF(N530="snížená",J530,0)</f>
        <v>0</v>
      </c>
      <c r="BG530" s="298">
        <f>IF(N530="zákl. přenesená",J530,0)</f>
        <v>0</v>
      </c>
      <c r="BH530" s="298">
        <f>IF(N530="sníž. přenesená",J530,0)</f>
        <v>0</v>
      </c>
      <c r="BI530" s="298">
        <f>IF(N530="nulová",J530,0)</f>
        <v>0</v>
      </c>
      <c r="BJ530" s="192" t="s">
        <v>78</v>
      </c>
      <c r="BK530" s="298">
        <f>ROUND(I530*H530,2)</f>
        <v>0</v>
      </c>
      <c r="BL530" s="192" t="s">
        <v>141</v>
      </c>
      <c r="BM530" s="297" t="s">
        <v>1367</v>
      </c>
    </row>
    <row r="531" spans="1:65" s="205" customFormat="1" ht="29.25" x14ac:dyDescent="0.2">
      <c r="A531" s="201"/>
      <c r="B531" s="202"/>
      <c r="C531" s="201"/>
      <c r="D531" s="299" t="s">
        <v>143</v>
      </c>
      <c r="E531" s="201"/>
      <c r="F531" s="300" t="s">
        <v>644</v>
      </c>
      <c r="G531" s="201"/>
      <c r="H531" s="201"/>
      <c r="I531" s="49"/>
      <c r="J531" s="201"/>
      <c r="K531" s="201"/>
      <c r="L531" s="202"/>
      <c r="M531" s="301"/>
      <c r="N531" s="302"/>
      <c r="O531" s="294"/>
      <c r="P531" s="294"/>
      <c r="Q531" s="294"/>
      <c r="R531" s="294"/>
      <c r="S531" s="294"/>
      <c r="T531" s="303"/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T531" s="192" t="s">
        <v>143</v>
      </c>
      <c r="AU531" s="192" t="s">
        <v>80</v>
      </c>
    </row>
    <row r="532" spans="1:65" s="205" customFormat="1" ht="19.5" x14ac:dyDescent="0.2">
      <c r="A532" s="201"/>
      <c r="B532" s="202"/>
      <c r="C532" s="201"/>
      <c r="D532" s="299" t="s">
        <v>171</v>
      </c>
      <c r="E532" s="201"/>
      <c r="F532" s="322" t="s">
        <v>1112</v>
      </c>
      <c r="G532" s="201"/>
      <c r="H532" s="201"/>
      <c r="I532" s="49"/>
      <c r="J532" s="201"/>
      <c r="K532" s="201"/>
      <c r="L532" s="202"/>
      <c r="M532" s="301"/>
      <c r="N532" s="302"/>
      <c r="O532" s="294"/>
      <c r="P532" s="294"/>
      <c r="Q532" s="294"/>
      <c r="R532" s="294"/>
      <c r="S532" s="294"/>
      <c r="T532" s="303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T532" s="192" t="s">
        <v>171</v>
      </c>
      <c r="AU532" s="192" t="s">
        <v>80</v>
      </c>
    </row>
    <row r="533" spans="1:65" s="323" customFormat="1" x14ac:dyDescent="0.2">
      <c r="B533" s="324"/>
      <c r="D533" s="299" t="s">
        <v>149</v>
      </c>
      <c r="E533" s="325" t="s">
        <v>1</v>
      </c>
      <c r="F533" s="326" t="s">
        <v>620</v>
      </c>
      <c r="H533" s="325" t="s">
        <v>1</v>
      </c>
      <c r="I533" s="134"/>
      <c r="L533" s="324"/>
      <c r="M533" s="327"/>
      <c r="N533" s="328"/>
      <c r="O533" s="328"/>
      <c r="P533" s="328"/>
      <c r="Q533" s="328"/>
      <c r="R533" s="328"/>
      <c r="S533" s="328"/>
      <c r="T533" s="329"/>
      <c r="AT533" s="325" t="s">
        <v>149</v>
      </c>
      <c r="AU533" s="325" t="s">
        <v>80</v>
      </c>
      <c r="AV533" s="323" t="s">
        <v>78</v>
      </c>
      <c r="AW533" s="323" t="s">
        <v>32</v>
      </c>
      <c r="AX533" s="323" t="s">
        <v>72</v>
      </c>
      <c r="AY533" s="325" t="s">
        <v>135</v>
      </c>
    </row>
    <row r="534" spans="1:65" s="330" customFormat="1" x14ac:dyDescent="0.2">
      <c r="B534" s="331"/>
      <c r="D534" s="299" t="s">
        <v>149</v>
      </c>
      <c r="E534" s="332" t="s">
        <v>1</v>
      </c>
      <c r="F534" s="333" t="s">
        <v>1368</v>
      </c>
      <c r="H534" s="334">
        <v>5.6520000000000001</v>
      </c>
      <c r="I534" s="142"/>
      <c r="L534" s="331"/>
      <c r="M534" s="335"/>
      <c r="N534" s="336"/>
      <c r="O534" s="336"/>
      <c r="P534" s="336"/>
      <c r="Q534" s="336"/>
      <c r="R534" s="336"/>
      <c r="S534" s="336"/>
      <c r="T534" s="337"/>
      <c r="AT534" s="332" t="s">
        <v>149</v>
      </c>
      <c r="AU534" s="332" t="s">
        <v>80</v>
      </c>
      <c r="AV534" s="330" t="s">
        <v>80</v>
      </c>
      <c r="AW534" s="330" t="s">
        <v>32</v>
      </c>
      <c r="AX534" s="330" t="s">
        <v>72</v>
      </c>
      <c r="AY534" s="332" t="s">
        <v>135</v>
      </c>
    </row>
    <row r="535" spans="1:65" s="330" customFormat="1" x14ac:dyDescent="0.2">
      <c r="B535" s="331"/>
      <c r="D535" s="299" t="s">
        <v>149</v>
      </c>
      <c r="E535" s="332" t="s">
        <v>1</v>
      </c>
      <c r="F535" s="333" t="s">
        <v>1369</v>
      </c>
      <c r="H535" s="334">
        <v>0.4</v>
      </c>
      <c r="I535" s="142"/>
      <c r="L535" s="331"/>
      <c r="M535" s="335"/>
      <c r="N535" s="336"/>
      <c r="O535" s="336"/>
      <c r="P535" s="336"/>
      <c r="Q535" s="336"/>
      <c r="R535" s="336"/>
      <c r="S535" s="336"/>
      <c r="T535" s="337"/>
      <c r="AT535" s="332" t="s">
        <v>149</v>
      </c>
      <c r="AU535" s="332" t="s">
        <v>80</v>
      </c>
      <c r="AV535" s="330" t="s">
        <v>80</v>
      </c>
      <c r="AW535" s="330" t="s">
        <v>32</v>
      </c>
      <c r="AX535" s="330" t="s">
        <v>72</v>
      </c>
      <c r="AY535" s="332" t="s">
        <v>135</v>
      </c>
    </row>
    <row r="536" spans="1:65" s="323" customFormat="1" x14ac:dyDescent="0.2">
      <c r="B536" s="324"/>
      <c r="D536" s="299" t="s">
        <v>149</v>
      </c>
      <c r="E536" s="325" t="s">
        <v>1</v>
      </c>
      <c r="F536" s="326" t="s">
        <v>1293</v>
      </c>
      <c r="H536" s="325" t="s">
        <v>1</v>
      </c>
      <c r="I536" s="134"/>
      <c r="L536" s="324"/>
      <c r="M536" s="327"/>
      <c r="N536" s="328"/>
      <c r="O536" s="328"/>
      <c r="P536" s="328"/>
      <c r="Q536" s="328"/>
      <c r="R536" s="328"/>
      <c r="S536" s="328"/>
      <c r="T536" s="329"/>
      <c r="AT536" s="325" t="s">
        <v>149</v>
      </c>
      <c r="AU536" s="325" t="s">
        <v>80</v>
      </c>
      <c r="AV536" s="323" t="s">
        <v>78</v>
      </c>
      <c r="AW536" s="323" t="s">
        <v>32</v>
      </c>
      <c r="AX536" s="323" t="s">
        <v>72</v>
      </c>
      <c r="AY536" s="325" t="s">
        <v>135</v>
      </c>
    </row>
    <row r="537" spans="1:65" s="330" customFormat="1" x14ac:dyDescent="0.2">
      <c r="B537" s="331"/>
      <c r="D537" s="299" t="s">
        <v>149</v>
      </c>
      <c r="E537" s="332" t="s">
        <v>1</v>
      </c>
      <c r="F537" s="333" t="s">
        <v>1370</v>
      </c>
      <c r="H537" s="334">
        <v>0.45100000000000001</v>
      </c>
      <c r="I537" s="142"/>
      <c r="L537" s="331"/>
      <c r="M537" s="335"/>
      <c r="N537" s="336"/>
      <c r="O537" s="336"/>
      <c r="P537" s="336"/>
      <c r="Q537" s="336"/>
      <c r="R537" s="336"/>
      <c r="S537" s="336"/>
      <c r="T537" s="337"/>
      <c r="AT537" s="332" t="s">
        <v>149</v>
      </c>
      <c r="AU537" s="332" t="s">
        <v>80</v>
      </c>
      <c r="AV537" s="330" t="s">
        <v>80</v>
      </c>
      <c r="AW537" s="330" t="s">
        <v>32</v>
      </c>
      <c r="AX537" s="330" t="s">
        <v>72</v>
      </c>
      <c r="AY537" s="332" t="s">
        <v>135</v>
      </c>
    </row>
    <row r="538" spans="1:65" s="323" customFormat="1" x14ac:dyDescent="0.2">
      <c r="B538" s="324"/>
      <c r="D538" s="299" t="s">
        <v>149</v>
      </c>
      <c r="E538" s="325" t="s">
        <v>1</v>
      </c>
      <c r="F538" s="326" t="s">
        <v>1331</v>
      </c>
      <c r="H538" s="325" t="s">
        <v>1</v>
      </c>
      <c r="I538" s="134"/>
      <c r="L538" s="324"/>
      <c r="M538" s="327"/>
      <c r="N538" s="328"/>
      <c r="O538" s="328"/>
      <c r="P538" s="328"/>
      <c r="Q538" s="328"/>
      <c r="R538" s="328"/>
      <c r="S538" s="328"/>
      <c r="T538" s="329"/>
      <c r="AT538" s="325" t="s">
        <v>149</v>
      </c>
      <c r="AU538" s="325" t="s">
        <v>80</v>
      </c>
      <c r="AV538" s="323" t="s">
        <v>78</v>
      </c>
      <c r="AW538" s="323" t="s">
        <v>32</v>
      </c>
      <c r="AX538" s="323" t="s">
        <v>72</v>
      </c>
      <c r="AY538" s="325" t="s">
        <v>135</v>
      </c>
    </row>
    <row r="539" spans="1:65" s="330" customFormat="1" x14ac:dyDescent="0.2">
      <c r="B539" s="331"/>
      <c r="D539" s="299" t="s">
        <v>149</v>
      </c>
      <c r="E539" s="332" t="s">
        <v>1</v>
      </c>
      <c r="F539" s="333" t="s">
        <v>1371</v>
      </c>
      <c r="H539" s="334">
        <v>0.71299999999999997</v>
      </c>
      <c r="I539" s="142"/>
      <c r="L539" s="331"/>
      <c r="M539" s="335"/>
      <c r="N539" s="336"/>
      <c r="O539" s="336"/>
      <c r="P539" s="336"/>
      <c r="Q539" s="336"/>
      <c r="R539" s="336"/>
      <c r="S539" s="336"/>
      <c r="T539" s="337"/>
      <c r="AT539" s="332" t="s">
        <v>149</v>
      </c>
      <c r="AU539" s="332" t="s">
        <v>80</v>
      </c>
      <c r="AV539" s="330" t="s">
        <v>80</v>
      </c>
      <c r="AW539" s="330" t="s">
        <v>32</v>
      </c>
      <c r="AX539" s="330" t="s">
        <v>72</v>
      </c>
      <c r="AY539" s="332" t="s">
        <v>135</v>
      </c>
    </row>
    <row r="540" spans="1:65" s="338" customFormat="1" x14ac:dyDescent="0.2">
      <c r="B540" s="339"/>
      <c r="D540" s="299" t="s">
        <v>149</v>
      </c>
      <c r="E540" s="340" t="s">
        <v>1</v>
      </c>
      <c r="F540" s="341" t="s">
        <v>165</v>
      </c>
      <c r="H540" s="342">
        <v>7.2160000000000002</v>
      </c>
      <c r="I540" s="150"/>
      <c r="L540" s="339"/>
      <c r="M540" s="343"/>
      <c r="N540" s="344"/>
      <c r="O540" s="344"/>
      <c r="P540" s="344"/>
      <c r="Q540" s="344"/>
      <c r="R540" s="344"/>
      <c r="S540" s="344"/>
      <c r="T540" s="345"/>
      <c r="AT540" s="340" t="s">
        <v>149</v>
      </c>
      <c r="AU540" s="340" t="s">
        <v>80</v>
      </c>
      <c r="AV540" s="338" t="s">
        <v>141</v>
      </c>
      <c r="AW540" s="338" t="s">
        <v>32</v>
      </c>
      <c r="AX540" s="338" t="s">
        <v>78</v>
      </c>
      <c r="AY540" s="340" t="s">
        <v>135</v>
      </c>
    </row>
    <row r="541" spans="1:65" s="205" customFormat="1" ht="36" customHeight="1" x14ac:dyDescent="0.2">
      <c r="A541" s="201"/>
      <c r="B541" s="202"/>
      <c r="C541" s="286" t="s">
        <v>661</v>
      </c>
      <c r="D541" s="286" t="s">
        <v>137</v>
      </c>
      <c r="E541" s="287" t="s">
        <v>1372</v>
      </c>
      <c r="F541" s="288" t="s">
        <v>1373</v>
      </c>
      <c r="G541" s="289" t="s">
        <v>140</v>
      </c>
      <c r="H541" s="290">
        <v>39.78</v>
      </c>
      <c r="I541" s="119"/>
      <c r="J541" s="291">
        <f>ROUND(I541*H541,2)</f>
        <v>0</v>
      </c>
      <c r="K541" s="288" t="s">
        <v>155</v>
      </c>
      <c r="L541" s="202"/>
      <c r="M541" s="292" t="s">
        <v>1</v>
      </c>
      <c r="N541" s="293" t="s">
        <v>40</v>
      </c>
      <c r="O541" s="294"/>
      <c r="P541" s="295">
        <f>O541*H541</f>
        <v>0</v>
      </c>
      <c r="Q541" s="295">
        <v>0.93676999999999999</v>
      </c>
      <c r="R541" s="295">
        <f>Q541*H541</f>
        <v>37.264710600000001</v>
      </c>
      <c r="S541" s="295">
        <v>0</v>
      </c>
      <c r="T541" s="296">
        <f>S541*H541</f>
        <v>0</v>
      </c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R541" s="297" t="s">
        <v>141</v>
      </c>
      <c r="AT541" s="297" t="s">
        <v>137</v>
      </c>
      <c r="AU541" s="297" t="s">
        <v>80</v>
      </c>
      <c r="AY541" s="192" t="s">
        <v>135</v>
      </c>
      <c r="BE541" s="298">
        <f>IF(N541="základní",J541,0)</f>
        <v>0</v>
      </c>
      <c r="BF541" s="298">
        <f>IF(N541="snížená",J541,0)</f>
        <v>0</v>
      </c>
      <c r="BG541" s="298">
        <f>IF(N541="zákl. přenesená",J541,0)</f>
        <v>0</v>
      </c>
      <c r="BH541" s="298">
        <f>IF(N541="sníž. přenesená",J541,0)</f>
        <v>0</v>
      </c>
      <c r="BI541" s="298">
        <f>IF(N541="nulová",J541,0)</f>
        <v>0</v>
      </c>
      <c r="BJ541" s="192" t="s">
        <v>78</v>
      </c>
      <c r="BK541" s="298">
        <f>ROUND(I541*H541,2)</f>
        <v>0</v>
      </c>
      <c r="BL541" s="192" t="s">
        <v>141</v>
      </c>
      <c r="BM541" s="297" t="s">
        <v>1374</v>
      </c>
    </row>
    <row r="542" spans="1:65" s="205" customFormat="1" ht="39" x14ac:dyDescent="0.2">
      <c r="A542" s="201"/>
      <c r="B542" s="202"/>
      <c r="C542" s="201"/>
      <c r="D542" s="299" t="s">
        <v>143</v>
      </c>
      <c r="E542" s="201"/>
      <c r="F542" s="300" t="s">
        <v>1375</v>
      </c>
      <c r="G542" s="201"/>
      <c r="H542" s="201"/>
      <c r="I542" s="49"/>
      <c r="J542" s="201"/>
      <c r="K542" s="201"/>
      <c r="L542" s="202"/>
      <c r="M542" s="301"/>
      <c r="N542" s="302"/>
      <c r="O542" s="294"/>
      <c r="P542" s="294"/>
      <c r="Q542" s="294"/>
      <c r="R542" s="294"/>
      <c r="S542" s="294"/>
      <c r="T542" s="303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T542" s="192" t="s">
        <v>143</v>
      </c>
      <c r="AU542" s="192" t="s">
        <v>80</v>
      </c>
    </row>
    <row r="543" spans="1:65" s="205" customFormat="1" ht="29.25" x14ac:dyDescent="0.2">
      <c r="A543" s="201"/>
      <c r="B543" s="202"/>
      <c r="C543" s="201"/>
      <c r="D543" s="299" t="s">
        <v>171</v>
      </c>
      <c r="E543" s="201"/>
      <c r="F543" s="322" t="s">
        <v>1376</v>
      </c>
      <c r="G543" s="201"/>
      <c r="H543" s="201"/>
      <c r="I543" s="49"/>
      <c r="J543" s="201"/>
      <c r="K543" s="201"/>
      <c r="L543" s="202"/>
      <c r="M543" s="301"/>
      <c r="N543" s="302"/>
      <c r="O543" s="294"/>
      <c r="P543" s="294"/>
      <c r="Q543" s="294"/>
      <c r="R543" s="294"/>
      <c r="S543" s="294"/>
      <c r="T543" s="303"/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T543" s="192" t="s">
        <v>171</v>
      </c>
      <c r="AU543" s="192" t="s">
        <v>80</v>
      </c>
    </row>
    <row r="544" spans="1:65" s="323" customFormat="1" x14ac:dyDescent="0.2">
      <c r="B544" s="324"/>
      <c r="D544" s="299" t="s">
        <v>149</v>
      </c>
      <c r="E544" s="325" t="s">
        <v>1</v>
      </c>
      <c r="F544" s="326" t="s">
        <v>1377</v>
      </c>
      <c r="H544" s="325" t="s">
        <v>1</v>
      </c>
      <c r="I544" s="134"/>
      <c r="L544" s="324"/>
      <c r="M544" s="327"/>
      <c r="N544" s="328"/>
      <c r="O544" s="328"/>
      <c r="P544" s="328"/>
      <c r="Q544" s="328"/>
      <c r="R544" s="328"/>
      <c r="S544" s="328"/>
      <c r="T544" s="329"/>
      <c r="AT544" s="325" t="s">
        <v>149</v>
      </c>
      <c r="AU544" s="325" t="s">
        <v>80</v>
      </c>
      <c r="AV544" s="323" t="s">
        <v>78</v>
      </c>
      <c r="AW544" s="323" t="s">
        <v>32</v>
      </c>
      <c r="AX544" s="323" t="s">
        <v>72</v>
      </c>
      <c r="AY544" s="325" t="s">
        <v>135</v>
      </c>
    </row>
    <row r="545" spans="1:65" s="330" customFormat="1" x14ac:dyDescent="0.2">
      <c r="B545" s="331"/>
      <c r="D545" s="299" t="s">
        <v>149</v>
      </c>
      <c r="E545" s="332" t="s">
        <v>1</v>
      </c>
      <c r="F545" s="333" t="s">
        <v>1378</v>
      </c>
      <c r="H545" s="334">
        <v>39.78</v>
      </c>
      <c r="I545" s="142"/>
      <c r="L545" s="331"/>
      <c r="M545" s="335"/>
      <c r="N545" s="336"/>
      <c r="O545" s="336"/>
      <c r="P545" s="336"/>
      <c r="Q545" s="336"/>
      <c r="R545" s="336"/>
      <c r="S545" s="336"/>
      <c r="T545" s="337"/>
      <c r="AT545" s="332" t="s">
        <v>149</v>
      </c>
      <c r="AU545" s="332" t="s">
        <v>80</v>
      </c>
      <c r="AV545" s="330" t="s">
        <v>80</v>
      </c>
      <c r="AW545" s="330" t="s">
        <v>32</v>
      </c>
      <c r="AX545" s="330" t="s">
        <v>78</v>
      </c>
      <c r="AY545" s="332" t="s">
        <v>135</v>
      </c>
    </row>
    <row r="546" spans="1:65" s="273" customFormat="1" ht="22.9" customHeight="1" x14ac:dyDescent="0.2">
      <c r="B546" s="274"/>
      <c r="D546" s="275" t="s">
        <v>71</v>
      </c>
      <c r="E546" s="284" t="s">
        <v>166</v>
      </c>
      <c r="F546" s="284" t="s">
        <v>648</v>
      </c>
      <c r="I546" s="103"/>
      <c r="J546" s="285">
        <f>BK546</f>
        <v>0</v>
      </c>
      <c r="L546" s="274"/>
      <c r="M546" s="278"/>
      <c r="N546" s="279"/>
      <c r="O546" s="279"/>
      <c r="P546" s="280">
        <f>SUM(P547:P602)</f>
        <v>0</v>
      </c>
      <c r="Q546" s="279"/>
      <c r="R546" s="280">
        <f>SUM(R547:R602)</f>
        <v>0</v>
      </c>
      <c r="S546" s="279"/>
      <c r="T546" s="281">
        <f>SUM(T547:T602)</f>
        <v>0</v>
      </c>
      <c r="AR546" s="275" t="s">
        <v>78</v>
      </c>
      <c r="AT546" s="282" t="s">
        <v>71</v>
      </c>
      <c r="AU546" s="282" t="s">
        <v>78</v>
      </c>
      <c r="AY546" s="275" t="s">
        <v>135</v>
      </c>
      <c r="BK546" s="283">
        <f>SUM(BK547:BK602)</f>
        <v>0</v>
      </c>
    </row>
    <row r="547" spans="1:65" s="205" customFormat="1" ht="24" customHeight="1" x14ac:dyDescent="0.2">
      <c r="A547" s="201"/>
      <c r="B547" s="202"/>
      <c r="C547" s="286" t="s">
        <v>666</v>
      </c>
      <c r="D547" s="286" t="s">
        <v>137</v>
      </c>
      <c r="E547" s="287" t="s">
        <v>650</v>
      </c>
      <c r="F547" s="288" t="s">
        <v>1379</v>
      </c>
      <c r="G547" s="289" t="s">
        <v>140</v>
      </c>
      <c r="H547" s="290">
        <v>1789.5319999999999</v>
      </c>
      <c r="I547" s="119"/>
      <c r="J547" s="291">
        <f>ROUND(I547*H547,2)</f>
        <v>0</v>
      </c>
      <c r="K547" s="288" t="s">
        <v>155</v>
      </c>
      <c r="L547" s="202"/>
      <c r="M547" s="292" t="s">
        <v>1</v>
      </c>
      <c r="N547" s="293" t="s">
        <v>40</v>
      </c>
      <c r="O547" s="294"/>
      <c r="P547" s="295">
        <f>O547*H547</f>
        <v>0</v>
      </c>
      <c r="Q547" s="295">
        <v>0</v>
      </c>
      <c r="R547" s="295">
        <f>Q547*H547</f>
        <v>0</v>
      </c>
      <c r="S547" s="295">
        <v>0</v>
      </c>
      <c r="T547" s="296">
        <f>S547*H547</f>
        <v>0</v>
      </c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R547" s="297" t="s">
        <v>141</v>
      </c>
      <c r="AT547" s="297" t="s">
        <v>137</v>
      </c>
      <c r="AU547" s="297" t="s">
        <v>80</v>
      </c>
      <c r="AY547" s="192" t="s">
        <v>135</v>
      </c>
      <c r="BE547" s="298">
        <f>IF(N547="základní",J547,0)</f>
        <v>0</v>
      </c>
      <c r="BF547" s="298">
        <f>IF(N547="snížená",J547,0)</f>
        <v>0</v>
      </c>
      <c r="BG547" s="298">
        <f>IF(N547="zákl. přenesená",J547,0)</f>
        <v>0</v>
      </c>
      <c r="BH547" s="298">
        <f>IF(N547="sníž. přenesená",J547,0)</f>
        <v>0</v>
      </c>
      <c r="BI547" s="298">
        <f>IF(N547="nulová",J547,0)</f>
        <v>0</v>
      </c>
      <c r="BJ547" s="192" t="s">
        <v>78</v>
      </c>
      <c r="BK547" s="298">
        <f>ROUND(I547*H547,2)</f>
        <v>0</v>
      </c>
      <c r="BL547" s="192" t="s">
        <v>141</v>
      </c>
      <c r="BM547" s="297" t="s">
        <v>1380</v>
      </c>
    </row>
    <row r="548" spans="1:65" s="205" customFormat="1" ht="19.5" x14ac:dyDescent="0.2">
      <c r="A548" s="201"/>
      <c r="B548" s="202"/>
      <c r="C548" s="201"/>
      <c r="D548" s="299" t="s">
        <v>143</v>
      </c>
      <c r="E548" s="201"/>
      <c r="F548" s="300" t="s">
        <v>653</v>
      </c>
      <c r="G548" s="201"/>
      <c r="H548" s="201"/>
      <c r="I548" s="49"/>
      <c r="J548" s="201"/>
      <c r="K548" s="201"/>
      <c r="L548" s="202"/>
      <c r="M548" s="301"/>
      <c r="N548" s="302"/>
      <c r="O548" s="294"/>
      <c r="P548" s="294"/>
      <c r="Q548" s="294"/>
      <c r="R548" s="294"/>
      <c r="S548" s="294"/>
      <c r="T548" s="303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T548" s="192" t="s">
        <v>143</v>
      </c>
      <c r="AU548" s="192" t="s">
        <v>80</v>
      </c>
    </row>
    <row r="549" spans="1:65" s="205" customFormat="1" ht="19.5" x14ac:dyDescent="0.2">
      <c r="A549" s="201"/>
      <c r="B549" s="202"/>
      <c r="C549" s="201"/>
      <c r="D549" s="299" t="s">
        <v>171</v>
      </c>
      <c r="E549" s="201"/>
      <c r="F549" s="322" t="s">
        <v>1112</v>
      </c>
      <c r="G549" s="201"/>
      <c r="H549" s="201"/>
      <c r="I549" s="49"/>
      <c r="J549" s="201"/>
      <c r="K549" s="201"/>
      <c r="L549" s="202"/>
      <c r="M549" s="301"/>
      <c r="N549" s="302"/>
      <c r="O549" s="294"/>
      <c r="P549" s="294"/>
      <c r="Q549" s="294"/>
      <c r="R549" s="294"/>
      <c r="S549" s="294"/>
      <c r="T549" s="303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T549" s="192" t="s">
        <v>171</v>
      </c>
      <c r="AU549" s="192" t="s">
        <v>80</v>
      </c>
    </row>
    <row r="550" spans="1:65" s="323" customFormat="1" x14ac:dyDescent="0.2">
      <c r="B550" s="324"/>
      <c r="D550" s="299" t="s">
        <v>149</v>
      </c>
      <c r="E550" s="325" t="s">
        <v>1</v>
      </c>
      <c r="F550" s="326" t="s">
        <v>173</v>
      </c>
      <c r="H550" s="325" t="s">
        <v>1</v>
      </c>
      <c r="I550" s="134"/>
      <c r="L550" s="324"/>
      <c r="M550" s="327"/>
      <c r="N550" s="328"/>
      <c r="O550" s="328"/>
      <c r="P550" s="328"/>
      <c r="Q550" s="328"/>
      <c r="R550" s="328"/>
      <c r="S550" s="328"/>
      <c r="T550" s="329"/>
      <c r="AT550" s="325" t="s">
        <v>149</v>
      </c>
      <c r="AU550" s="325" t="s">
        <v>80</v>
      </c>
      <c r="AV550" s="323" t="s">
        <v>78</v>
      </c>
      <c r="AW550" s="323" t="s">
        <v>32</v>
      </c>
      <c r="AX550" s="323" t="s">
        <v>72</v>
      </c>
      <c r="AY550" s="325" t="s">
        <v>135</v>
      </c>
    </row>
    <row r="551" spans="1:65" s="330" customFormat="1" x14ac:dyDescent="0.2">
      <c r="B551" s="331"/>
      <c r="D551" s="299" t="s">
        <v>149</v>
      </c>
      <c r="E551" s="332" t="s">
        <v>1</v>
      </c>
      <c r="F551" s="333" t="s">
        <v>1115</v>
      </c>
      <c r="H551" s="334">
        <v>27.885999999999999</v>
      </c>
      <c r="I551" s="142"/>
      <c r="L551" s="331"/>
      <c r="M551" s="335"/>
      <c r="N551" s="336"/>
      <c r="O551" s="336"/>
      <c r="P551" s="336"/>
      <c r="Q551" s="336"/>
      <c r="R551" s="336"/>
      <c r="S551" s="336"/>
      <c r="T551" s="337"/>
      <c r="AT551" s="332" t="s">
        <v>149</v>
      </c>
      <c r="AU551" s="332" t="s">
        <v>80</v>
      </c>
      <c r="AV551" s="330" t="s">
        <v>80</v>
      </c>
      <c r="AW551" s="330" t="s">
        <v>32</v>
      </c>
      <c r="AX551" s="330" t="s">
        <v>72</v>
      </c>
      <c r="AY551" s="332" t="s">
        <v>135</v>
      </c>
    </row>
    <row r="552" spans="1:65" s="330" customFormat="1" x14ac:dyDescent="0.2">
      <c r="B552" s="331"/>
      <c r="D552" s="299" t="s">
        <v>149</v>
      </c>
      <c r="E552" s="332" t="s">
        <v>1</v>
      </c>
      <c r="F552" s="333" t="s">
        <v>1116</v>
      </c>
      <c r="H552" s="334">
        <v>212.48699999999999</v>
      </c>
      <c r="I552" s="142"/>
      <c r="L552" s="331"/>
      <c r="M552" s="335"/>
      <c r="N552" s="336"/>
      <c r="O552" s="336"/>
      <c r="P552" s="336"/>
      <c r="Q552" s="336"/>
      <c r="R552" s="336"/>
      <c r="S552" s="336"/>
      <c r="T552" s="337"/>
      <c r="AT552" s="332" t="s">
        <v>149</v>
      </c>
      <c r="AU552" s="332" t="s">
        <v>80</v>
      </c>
      <c r="AV552" s="330" t="s">
        <v>80</v>
      </c>
      <c r="AW552" s="330" t="s">
        <v>32</v>
      </c>
      <c r="AX552" s="330" t="s">
        <v>72</v>
      </c>
      <c r="AY552" s="332" t="s">
        <v>135</v>
      </c>
    </row>
    <row r="553" spans="1:65" s="330" customFormat="1" x14ac:dyDescent="0.2">
      <c r="B553" s="331"/>
      <c r="D553" s="299" t="s">
        <v>149</v>
      </c>
      <c r="E553" s="332" t="s">
        <v>1</v>
      </c>
      <c r="F553" s="333" t="s">
        <v>1117</v>
      </c>
      <c r="H553" s="334">
        <v>567.34900000000005</v>
      </c>
      <c r="I553" s="142"/>
      <c r="L553" s="331"/>
      <c r="M553" s="335"/>
      <c r="N553" s="336"/>
      <c r="O553" s="336"/>
      <c r="P553" s="336"/>
      <c r="Q553" s="336"/>
      <c r="R553" s="336"/>
      <c r="S553" s="336"/>
      <c r="T553" s="337"/>
      <c r="AT553" s="332" t="s">
        <v>149</v>
      </c>
      <c r="AU553" s="332" t="s">
        <v>80</v>
      </c>
      <c r="AV553" s="330" t="s">
        <v>80</v>
      </c>
      <c r="AW553" s="330" t="s">
        <v>32</v>
      </c>
      <c r="AX553" s="330" t="s">
        <v>72</v>
      </c>
      <c r="AY553" s="332" t="s">
        <v>135</v>
      </c>
    </row>
    <row r="554" spans="1:65" s="330" customFormat="1" x14ac:dyDescent="0.2">
      <c r="B554" s="331"/>
      <c r="D554" s="299" t="s">
        <v>149</v>
      </c>
      <c r="E554" s="332" t="s">
        <v>1</v>
      </c>
      <c r="F554" s="333" t="s">
        <v>1118</v>
      </c>
      <c r="H554" s="334">
        <v>39.825000000000003</v>
      </c>
      <c r="I554" s="142"/>
      <c r="L554" s="331"/>
      <c r="M554" s="335"/>
      <c r="N554" s="336"/>
      <c r="O554" s="336"/>
      <c r="P554" s="336"/>
      <c r="Q554" s="336"/>
      <c r="R554" s="336"/>
      <c r="S554" s="336"/>
      <c r="T554" s="337"/>
      <c r="AT554" s="332" t="s">
        <v>149</v>
      </c>
      <c r="AU554" s="332" t="s">
        <v>80</v>
      </c>
      <c r="AV554" s="330" t="s">
        <v>80</v>
      </c>
      <c r="AW554" s="330" t="s">
        <v>32</v>
      </c>
      <c r="AX554" s="330" t="s">
        <v>72</v>
      </c>
      <c r="AY554" s="332" t="s">
        <v>135</v>
      </c>
    </row>
    <row r="555" spans="1:65" s="330" customFormat="1" x14ac:dyDescent="0.2">
      <c r="B555" s="331"/>
      <c r="D555" s="299" t="s">
        <v>149</v>
      </c>
      <c r="E555" s="332" t="s">
        <v>1</v>
      </c>
      <c r="F555" s="333" t="s">
        <v>1119</v>
      </c>
      <c r="H555" s="334">
        <v>5.2789999999999999</v>
      </c>
      <c r="I555" s="142"/>
      <c r="L555" s="331"/>
      <c r="M555" s="335"/>
      <c r="N555" s="336"/>
      <c r="O555" s="336"/>
      <c r="P555" s="336"/>
      <c r="Q555" s="336"/>
      <c r="R555" s="336"/>
      <c r="S555" s="336"/>
      <c r="T555" s="337"/>
      <c r="AT555" s="332" t="s">
        <v>149</v>
      </c>
      <c r="AU555" s="332" t="s">
        <v>80</v>
      </c>
      <c r="AV555" s="330" t="s">
        <v>80</v>
      </c>
      <c r="AW555" s="330" t="s">
        <v>32</v>
      </c>
      <c r="AX555" s="330" t="s">
        <v>72</v>
      </c>
      <c r="AY555" s="332" t="s">
        <v>135</v>
      </c>
    </row>
    <row r="556" spans="1:65" s="330" customFormat="1" x14ac:dyDescent="0.2">
      <c r="B556" s="331"/>
      <c r="D556" s="299" t="s">
        <v>149</v>
      </c>
      <c r="E556" s="332" t="s">
        <v>1</v>
      </c>
      <c r="F556" s="333" t="s">
        <v>1120</v>
      </c>
      <c r="H556" s="334">
        <v>93.69</v>
      </c>
      <c r="I556" s="142"/>
      <c r="L556" s="331"/>
      <c r="M556" s="335"/>
      <c r="N556" s="336"/>
      <c r="O556" s="336"/>
      <c r="P556" s="336"/>
      <c r="Q556" s="336"/>
      <c r="R556" s="336"/>
      <c r="S556" s="336"/>
      <c r="T556" s="337"/>
      <c r="AT556" s="332" t="s">
        <v>149</v>
      </c>
      <c r="AU556" s="332" t="s">
        <v>80</v>
      </c>
      <c r="AV556" s="330" t="s">
        <v>80</v>
      </c>
      <c r="AW556" s="330" t="s">
        <v>32</v>
      </c>
      <c r="AX556" s="330" t="s">
        <v>72</v>
      </c>
      <c r="AY556" s="332" t="s">
        <v>135</v>
      </c>
    </row>
    <row r="557" spans="1:65" s="330" customFormat="1" x14ac:dyDescent="0.2">
      <c r="B557" s="331"/>
      <c r="D557" s="299" t="s">
        <v>149</v>
      </c>
      <c r="E557" s="332" t="s">
        <v>1</v>
      </c>
      <c r="F557" s="333" t="s">
        <v>1121</v>
      </c>
      <c r="H557" s="334">
        <v>52.164000000000001</v>
      </c>
      <c r="I557" s="142"/>
      <c r="L557" s="331"/>
      <c r="M557" s="335"/>
      <c r="N557" s="336"/>
      <c r="O557" s="336"/>
      <c r="P557" s="336"/>
      <c r="Q557" s="336"/>
      <c r="R557" s="336"/>
      <c r="S557" s="336"/>
      <c r="T557" s="337"/>
      <c r="AT557" s="332" t="s">
        <v>149</v>
      </c>
      <c r="AU557" s="332" t="s">
        <v>80</v>
      </c>
      <c r="AV557" s="330" t="s">
        <v>80</v>
      </c>
      <c r="AW557" s="330" t="s">
        <v>32</v>
      </c>
      <c r="AX557" s="330" t="s">
        <v>72</v>
      </c>
      <c r="AY557" s="332" t="s">
        <v>135</v>
      </c>
    </row>
    <row r="558" spans="1:65" s="330" customFormat="1" x14ac:dyDescent="0.2">
      <c r="B558" s="331"/>
      <c r="D558" s="299" t="s">
        <v>149</v>
      </c>
      <c r="E558" s="332" t="s">
        <v>1</v>
      </c>
      <c r="F558" s="333" t="s">
        <v>1122</v>
      </c>
      <c r="H558" s="334">
        <v>62.91</v>
      </c>
      <c r="I558" s="142"/>
      <c r="L558" s="331"/>
      <c r="M558" s="335"/>
      <c r="N558" s="336"/>
      <c r="O558" s="336"/>
      <c r="P558" s="336"/>
      <c r="Q558" s="336"/>
      <c r="R558" s="336"/>
      <c r="S558" s="336"/>
      <c r="T558" s="337"/>
      <c r="AT558" s="332" t="s">
        <v>149</v>
      </c>
      <c r="AU558" s="332" t="s">
        <v>80</v>
      </c>
      <c r="AV558" s="330" t="s">
        <v>80</v>
      </c>
      <c r="AW558" s="330" t="s">
        <v>32</v>
      </c>
      <c r="AX558" s="330" t="s">
        <v>72</v>
      </c>
      <c r="AY558" s="332" t="s">
        <v>135</v>
      </c>
    </row>
    <row r="559" spans="1:65" s="330" customFormat="1" x14ac:dyDescent="0.2">
      <c r="B559" s="331"/>
      <c r="D559" s="299" t="s">
        <v>149</v>
      </c>
      <c r="E559" s="332" t="s">
        <v>1</v>
      </c>
      <c r="F559" s="333" t="s">
        <v>1123</v>
      </c>
      <c r="H559" s="334">
        <v>48.231000000000002</v>
      </c>
      <c r="I559" s="142"/>
      <c r="L559" s="331"/>
      <c r="M559" s="335"/>
      <c r="N559" s="336"/>
      <c r="O559" s="336"/>
      <c r="P559" s="336"/>
      <c r="Q559" s="336"/>
      <c r="R559" s="336"/>
      <c r="S559" s="336"/>
      <c r="T559" s="337"/>
      <c r="AT559" s="332" t="s">
        <v>149</v>
      </c>
      <c r="AU559" s="332" t="s">
        <v>80</v>
      </c>
      <c r="AV559" s="330" t="s">
        <v>80</v>
      </c>
      <c r="AW559" s="330" t="s">
        <v>32</v>
      </c>
      <c r="AX559" s="330" t="s">
        <v>72</v>
      </c>
      <c r="AY559" s="332" t="s">
        <v>135</v>
      </c>
    </row>
    <row r="560" spans="1:65" s="323" customFormat="1" x14ac:dyDescent="0.2">
      <c r="B560" s="324"/>
      <c r="D560" s="299" t="s">
        <v>149</v>
      </c>
      <c r="E560" s="325" t="s">
        <v>1</v>
      </c>
      <c r="F560" s="326" t="s">
        <v>188</v>
      </c>
      <c r="H560" s="325" t="s">
        <v>1</v>
      </c>
      <c r="I560" s="134"/>
      <c r="L560" s="324"/>
      <c r="M560" s="327"/>
      <c r="N560" s="328"/>
      <c r="O560" s="328"/>
      <c r="P560" s="328"/>
      <c r="Q560" s="328"/>
      <c r="R560" s="328"/>
      <c r="S560" s="328"/>
      <c r="T560" s="329"/>
      <c r="AT560" s="325" t="s">
        <v>149</v>
      </c>
      <c r="AU560" s="325" t="s">
        <v>80</v>
      </c>
      <c r="AV560" s="323" t="s">
        <v>78</v>
      </c>
      <c r="AW560" s="323" t="s">
        <v>32</v>
      </c>
      <c r="AX560" s="323" t="s">
        <v>72</v>
      </c>
      <c r="AY560" s="325" t="s">
        <v>135</v>
      </c>
    </row>
    <row r="561" spans="1:65" s="330" customFormat="1" x14ac:dyDescent="0.2">
      <c r="B561" s="331"/>
      <c r="D561" s="299" t="s">
        <v>149</v>
      </c>
      <c r="E561" s="332" t="s">
        <v>1</v>
      </c>
      <c r="F561" s="333" t="s">
        <v>189</v>
      </c>
      <c r="H561" s="334">
        <v>450</v>
      </c>
      <c r="I561" s="142"/>
      <c r="L561" s="331"/>
      <c r="M561" s="335"/>
      <c r="N561" s="336"/>
      <c r="O561" s="336"/>
      <c r="P561" s="336"/>
      <c r="Q561" s="336"/>
      <c r="R561" s="336"/>
      <c r="S561" s="336"/>
      <c r="T561" s="337"/>
      <c r="AT561" s="332" t="s">
        <v>149</v>
      </c>
      <c r="AU561" s="332" t="s">
        <v>80</v>
      </c>
      <c r="AV561" s="330" t="s">
        <v>80</v>
      </c>
      <c r="AW561" s="330" t="s">
        <v>32</v>
      </c>
      <c r="AX561" s="330" t="s">
        <v>72</v>
      </c>
      <c r="AY561" s="332" t="s">
        <v>135</v>
      </c>
    </row>
    <row r="562" spans="1:65" s="330" customFormat="1" x14ac:dyDescent="0.2">
      <c r="B562" s="331"/>
      <c r="D562" s="299" t="s">
        <v>149</v>
      </c>
      <c r="E562" s="332" t="s">
        <v>1</v>
      </c>
      <c r="F562" s="333" t="s">
        <v>190</v>
      </c>
      <c r="H562" s="334">
        <v>30</v>
      </c>
      <c r="I562" s="142"/>
      <c r="L562" s="331"/>
      <c r="M562" s="335"/>
      <c r="N562" s="336"/>
      <c r="O562" s="336"/>
      <c r="P562" s="336"/>
      <c r="Q562" s="336"/>
      <c r="R562" s="336"/>
      <c r="S562" s="336"/>
      <c r="T562" s="337"/>
      <c r="AT562" s="332" t="s">
        <v>149</v>
      </c>
      <c r="AU562" s="332" t="s">
        <v>80</v>
      </c>
      <c r="AV562" s="330" t="s">
        <v>80</v>
      </c>
      <c r="AW562" s="330" t="s">
        <v>32</v>
      </c>
      <c r="AX562" s="330" t="s">
        <v>72</v>
      </c>
      <c r="AY562" s="332" t="s">
        <v>135</v>
      </c>
    </row>
    <row r="563" spans="1:65" s="323" customFormat="1" x14ac:dyDescent="0.2">
      <c r="B563" s="324"/>
      <c r="D563" s="299" t="s">
        <v>149</v>
      </c>
      <c r="E563" s="325" t="s">
        <v>1</v>
      </c>
      <c r="F563" s="326" t="s">
        <v>191</v>
      </c>
      <c r="H563" s="325" t="s">
        <v>1</v>
      </c>
      <c r="I563" s="134"/>
      <c r="L563" s="324"/>
      <c r="M563" s="327"/>
      <c r="N563" s="328"/>
      <c r="O563" s="328"/>
      <c r="P563" s="328"/>
      <c r="Q563" s="328"/>
      <c r="R563" s="328"/>
      <c r="S563" s="328"/>
      <c r="T563" s="329"/>
      <c r="AT563" s="325" t="s">
        <v>149</v>
      </c>
      <c r="AU563" s="325" t="s">
        <v>80</v>
      </c>
      <c r="AV563" s="323" t="s">
        <v>78</v>
      </c>
      <c r="AW563" s="323" t="s">
        <v>32</v>
      </c>
      <c r="AX563" s="323" t="s">
        <v>72</v>
      </c>
      <c r="AY563" s="325" t="s">
        <v>135</v>
      </c>
    </row>
    <row r="564" spans="1:65" s="330" customFormat="1" x14ac:dyDescent="0.2">
      <c r="B564" s="331"/>
      <c r="D564" s="299" t="s">
        <v>149</v>
      </c>
      <c r="E564" s="332" t="s">
        <v>1</v>
      </c>
      <c r="F564" s="333" t="s">
        <v>1124</v>
      </c>
      <c r="H564" s="334">
        <v>49.664999999999999</v>
      </c>
      <c r="I564" s="142"/>
      <c r="L564" s="331"/>
      <c r="M564" s="335"/>
      <c r="N564" s="336"/>
      <c r="O564" s="336"/>
      <c r="P564" s="336"/>
      <c r="Q564" s="336"/>
      <c r="R564" s="336"/>
      <c r="S564" s="336"/>
      <c r="T564" s="337"/>
      <c r="AT564" s="332" t="s">
        <v>149</v>
      </c>
      <c r="AU564" s="332" t="s">
        <v>80</v>
      </c>
      <c r="AV564" s="330" t="s">
        <v>80</v>
      </c>
      <c r="AW564" s="330" t="s">
        <v>32</v>
      </c>
      <c r="AX564" s="330" t="s">
        <v>72</v>
      </c>
      <c r="AY564" s="332" t="s">
        <v>135</v>
      </c>
    </row>
    <row r="565" spans="1:65" s="330" customFormat="1" x14ac:dyDescent="0.2">
      <c r="B565" s="331"/>
      <c r="D565" s="299" t="s">
        <v>149</v>
      </c>
      <c r="E565" s="332" t="s">
        <v>1</v>
      </c>
      <c r="F565" s="333" t="s">
        <v>1125</v>
      </c>
      <c r="H565" s="334">
        <v>34.65</v>
      </c>
      <c r="I565" s="142"/>
      <c r="L565" s="331"/>
      <c r="M565" s="335"/>
      <c r="N565" s="336"/>
      <c r="O565" s="336"/>
      <c r="P565" s="336"/>
      <c r="Q565" s="336"/>
      <c r="R565" s="336"/>
      <c r="S565" s="336"/>
      <c r="T565" s="337"/>
      <c r="AT565" s="332" t="s">
        <v>149</v>
      </c>
      <c r="AU565" s="332" t="s">
        <v>80</v>
      </c>
      <c r="AV565" s="330" t="s">
        <v>80</v>
      </c>
      <c r="AW565" s="330" t="s">
        <v>32</v>
      </c>
      <c r="AX565" s="330" t="s">
        <v>72</v>
      </c>
      <c r="AY565" s="332" t="s">
        <v>135</v>
      </c>
    </row>
    <row r="566" spans="1:65" s="330" customFormat="1" x14ac:dyDescent="0.2">
      <c r="B566" s="331"/>
      <c r="D566" s="299" t="s">
        <v>149</v>
      </c>
      <c r="E566" s="332" t="s">
        <v>1</v>
      </c>
      <c r="F566" s="333" t="s">
        <v>1126</v>
      </c>
      <c r="H566" s="334">
        <v>42.445999999999998</v>
      </c>
      <c r="I566" s="142"/>
      <c r="L566" s="331"/>
      <c r="M566" s="335"/>
      <c r="N566" s="336"/>
      <c r="O566" s="336"/>
      <c r="P566" s="336"/>
      <c r="Q566" s="336"/>
      <c r="R566" s="336"/>
      <c r="S566" s="336"/>
      <c r="T566" s="337"/>
      <c r="AT566" s="332" t="s">
        <v>149</v>
      </c>
      <c r="AU566" s="332" t="s">
        <v>80</v>
      </c>
      <c r="AV566" s="330" t="s">
        <v>80</v>
      </c>
      <c r="AW566" s="330" t="s">
        <v>32</v>
      </c>
      <c r="AX566" s="330" t="s">
        <v>72</v>
      </c>
      <c r="AY566" s="332" t="s">
        <v>135</v>
      </c>
    </row>
    <row r="567" spans="1:65" s="323" customFormat="1" x14ac:dyDescent="0.2">
      <c r="B567" s="324"/>
      <c r="D567" s="299" t="s">
        <v>149</v>
      </c>
      <c r="E567" s="325" t="s">
        <v>1</v>
      </c>
      <c r="F567" s="326" t="s">
        <v>1127</v>
      </c>
      <c r="H567" s="325" t="s">
        <v>1</v>
      </c>
      <c r="I567" s="134"/>
      <c r="L567" s="324"/>
      <c r="M567" s="327"/>
      <c r="N567" s="328"/>
      <c r="O567" s="328"/>
      <c r="P567" s="328"/>
      <c r="Q567" s="328"/>
      <c r="R567" s="328"/>
      <c r="S567" s="328"/>
      <c r="T567" s="329"/>
      <c r="AT567" s="325" t="s">
        <v>149</v>
      </c>
      <c r="AU567" s="325" t="s">
        <v>80</v>
      </c>
      <c r="AV567" s="323" t="s">
        <v>78</v>
      </c>
      <c r="AW567" s="323" t="s">
        <v>32</v>
      </c>
      <c r="AX567" s="323" t="s">
        <v>72</v>
      </c>
      <c r="AY567" s="325" t="s">
        <v>135</v>
      </c>
    </row>
    <row r="568" spans="1:65" s="330" customFormat="1" x14ac:dyDescent="0.2">
      <c r="B568" s="331"/>
      <c r="D568" s="299" t="s">
        <v>149</v>
      </c>
      <c r="E568" s="332" t="s">
        <v>1</v>
      </c>
      <c r="F568" s="333" t="s">
        <v>1128</v>
      </c>
      <c r="H568" s="334">
        <v>4.95</v>
      </c>
      <c r="I568" s="142"/>
      <c r="L568" s="331"/>
      <c r="M568" s="335"/>
      <c r="N568" s="336"/>
      <c r="O568" s="336"/>
      <c r="P568" s="336"/>
      <c r="Q568" s="336"/>
      <c r="R568" s="336"/>
      <c r="S568" s="336"/>
      <c r="T568" s="337"/>
      <c r="AT568" s="332" t="s">
        <v>149</v>
      </c>
      <c r="AU568" s="332" t="s">
        <v>80</v>
      </c>
      <c r="AV568" s="330" t="s">
        <v>80</v>
      </c>
      <c r="AW568" s="330" t="s">
        <v>32</v>
      </c>
      <c r="AX568" s="330" t="s">
        <v>72</v>
      </c>
      <c r="AY568" s="332" t="s">
        <v>135</v>
      </c>
    </row>
    <row r="569" spans="1:65" s="323" customFormat="1" x14ac:dyDescent="0.2">
      <c r="B569" s="324"/>
      <c r="D569" s="299" t="s">
        <v>149</v>
      </c>
      <c r="E569" s="325" t="s">
        <v>1</v>
      </c>
      <c r="F569" s="326" t="s">
        <v>1129</v>
      </c>
      <c r="H569" s="325" t="s">
        <v>1</v>
      </c>
      <c r="I569" s="134"/>
      <c r="L569" s="324"/>
      <c r="M569" s="327"/>
      <c r="N569" s="328"/>
      <c r="O569" s="328"/>
      <c r="P569" s="328"/>
      <c r="Q569" s="328"/>
      <c r="R569" s="328"/>
      <c r="S569" s="328"/>
      <c r="T569" s="329"/>
      <c r="AT569" s="325" t="s">
        <v>149</v>
      </c>
      <c r="AU569" s="325" t="s">
        <v>80</v>
      </c>
      <c r="AV569" s="323" t="s">
        <v>78</v>
      </c>
      <c r="AW569" s="323" t="s">
        <v>32</v>
      </c>
      <c r="AX569" s="323" t="s">
        <v>72</v>
      </c>
      <c r="AY569" s="325" t="s">
        <v>135</v>
      </c>
    </row>
    <row r="570" spans="1:65" s="330" customFormat="1" x14ac:dyDescent="0.2">
      <c r="B570" s="331"/>
      <c r="D570" s="299" t="s">
        <v>149</v>
      </c>
      <c r="E570" s="332" t="s">
        <v>1</v>
      </c>
      <c r="F570" s="333" t="s">
        <v>1130</v>
      </c>
      <c r="H570" s="334">
        <v>68</v>
      </c>
      <c r="I570" s="142"/>
      <c r="L570" s="331"/>
      <c r="M570" s="335"/>
      <c r="N570" s="336"/>
      <c r="O570" s="336"/>
      <c r="P570" s="336"/>
      <c r="Q570" s="336"/>
      <c r="R570" s="336"/>
      <c r="S570" s="336"/>
      <c r="T570" s="337"/>
      <c r="AT570" s="332" t="s">
        <v>149</v>
      </c>
      <c r="AU570" s="332" t="s">
        <v>80</v>
      </c>
      <c r="AV570" s="330" t="s">
        <v>80</v>
      </c>
      <c r="AW570" s="330" t="s">
        <v>32</v>
      </c>
      <c r="AX570" s="330" t="s">
        <v>72</v>
      </c>
      <c r="AY570" s="332" t="s">
        <v>135</v>
      </c>
    </row>
    <row r="571" spans="1:65" s="338" customFormat="1" x14ac:dyDescent="0.2">
      <c r="B571" s="339"/>
      <c r="D571" s="299" t="s">
        <v>149</v>
      </c>
      <c r="E571" s="340" t="s">
        <v>1</v>
      </c>
      <c r="F571" s="341" t="s">
        <v>165</v>
      </c>
      <c r="H571" s="342">
        <v>1789.5320000000002</v>
      </c>
      <c r="I571" s="150"/>
      <c r="L571" s="339"/>
      <c r="M571" s="343"/>
      <c r="N571" s="344"/>
      <c r="O571" s="344"/>
      <c r="P571" s="344"/>
      <c r="Q571" s="344"/>
      <c r="R571" s="344"/>
      <c r="S571" s="344"/>
      <c r="T571" s="345"/>
      <c r="AT571" s="340" t="s">
        <v>149</v>
      </c>
      <c r="AU571" s="340" t="s">
        <v>80</v>
      </c>
      <c r="AV571" s="338" t="s">
        <v>141</v>
      </c>
      <c r="AW571" s="338" t="s">
        <v>32</v>
      </c>
      <c r="AX571" s="338" t="s">
        <v>78</v>
      </c>
      <c r="AY571" s="340" t="s">
        <v>135</v>
      </c>
    </row>
    <row r="572" spans="1:65" s="205" customFormat="1" ht="16.5" customHeight="1" x14ac:dyDescent="0.2">
      <c r="A572" s="201"/>
      <c r="B572" s="202"/>
      <c r="C572" s="286" t="s">
        <v>671</v>
      </c>
      <c r="D572" s="286" t="s">
        <v>137</v>
      </c>
      <c r="E572" s="287" t="s">
        <v>656</v>
      </c>
      <c r="F572" s="288" t="s">
        <v>657</v>
      </c>
      <c r="G572" s="289" t="s">
        <v>140</v>
      </c>
      <c r="H572" s="290">
        <v>1789.5319999999999</v>
      </c>
      <c r="I572" s="119"/>
      <c r="J572" s="291">
        <f>ROUND(I572*H572,2)</f>
        <v>0</v>
      </c>
      <c r="K572" s="288" t="s">
        <v>155</v>
      </c>
      <c r="L572" s="202"/>
      <c r="M572" s="292" t="s">
        <v>1</v>
      </c>
      <c r="N572" s="293" t="s">
        <v>40</v>
      </c>
      <c r="O572" s="294"/>
      <c r="P572" s="295">
        <f>O572*H572</f>
        <v>0</v>
      </c>
      <c r="Q572" s="295">
        <v>0</v>
      </c>
      <c r="R572" s="295">
        <f>Q572*H572</f>
        <v>0</v>
      </c>
      <c r="S572" s="295">
        <v>0</v>
      </c>
      <c r="T572" s="296">
        <f>S572*H572</f>
        <v>0</v>
      </c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R572" s="297" t="s">
        <v>141</v>
      </c>
      <c r="AT572" s="297" t="s">
        <v>137</v>
      </c>
      <c r="AU572" s="297" t="s">
        <v>80</v>
      </c>
      <c r="AY572" s="192" t="s">
        <v>135</v>
      </c>
      <c r="BE572" s="298">
        <f>IF(N572="základní",J572,0)</f>
        <v>0</v>
      </c>
      <c r="BF572" s="298">
        <f>IF(N572="snížená",J572,0)</f>
        <v>0</v>
      </c>
      <c r="BG572" s="298">
        <f>IF(N572="zákl. přenesená",J572,0)</f>
        <v>0</v>
      </c>
      <c r="BH572" s="298">
        <f>IF(N572="sníž. přenesená",J572,0)</f>
        <v>0</v>
      </c>
      <c r="BI572" s="298">
        <f>IF(N572="nulová",J572,0)</f>
        <v>0</v>
      </c>
      <c r="BJ572" s="192" t="s">
        <v>78</v>
      </c>
      <c r="BK572" s="298">
        <f>ROUND(I572*H572,2)</f>
        <v>0</v>
      </c>
      <c r="BL572" s="192" t="s">
        <v>141</v>
      </c>
      <c r="BM572" s="297" t="s">
        <v>1381</v>
      </c>
    </row>
    <row r="573" spans="1:65" s="205" customFormat="1" ht="19.5" x14ac:dyDescent="0.2">
      <c r="A573" s="201"/>
      <c r="B573" s="202"/>
      <c r="C573" s="201"/>
      <c r="D573" s="299" t="s">
        <v>143</v>
      </c>
      <c r="E573" s="201"/>
      <c r="F573" s="300" t="s">
        <v>659</v>
      </c>
      <c r="G573" s="201"/>
      <c r="H573" s="201"/>
      <c r="I573" s="49"/>
      <c r="J573" s="201"/>
      <c r="K573" s="201"/>
      <c r="L573" s="202"/>
      <c r="M573" s="301"/>
      <c r="N573" s="302"/>
      <c r="O573" s="294"/>
      <c r="P573" s="294"/>
      <c r="Q573" s="294"/>
      <c r="R573" s="294"/>
      <c r="S573" s="294"/>
      <c r="T573" s="303"/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T573" s="192" t="s">
        <v>143</v>
      </c>
      <c r="AU573" s="192" t="s">
        <v>80</v>
      </c>
    </row>
    <row r="574" spans="1:65" s="205" customFormat="1" ht="36" customHeight="1" x14ac:dyDescent="0.2">
      <c r="A574" s="201"/>
      <c r="B574" s="202"/>
      <c r="C574" s="286" t="s">
        <v>676</v>
      </c>
      <c r="D574" s="286" t="s">
        <v>137</v>
      </c>
      <c r="E574" s="287" t="s">
        <v>662</v>
      </c>
      <c r="F574" s="288" t="s">
        <v>663</v>
      </c>
      <c r="G574" s="289" t="s">
        <v>140</v>
      </c>
      <c r="H574" s="290">
        <v>2050</v>
      </c>
      <c r="I574" s="119"/>
      <c r="J574" s="291">
        <f>ROUND(I574*H574,2)</f>
        <v>0</v>
      </c>
      <c r="K574" s="288" t="s">
        <v>155</v>
      </c>
      <c r="L574" s="202"/>
      <c r="M574" s="292" t="s">
        <v>1</v>
      </c>
      <c r="N574" s="293" t="s">
        <v>40</v>
      </c>
      <c r="O574" s="294"/>
      <c r="P574" s="295">
        <f>O574*H574</f>
        <v>0</v>
      </c>
      <c r="Q574" s="295">
        <v>0</v>
      </c>
      <c r="R574" s="295">
        <f>Q574*H574</f>
        <v>0</v>
      </c>
      <c r="S574" s="295">
        <v>0</v>
      </c>
      <c r="T574" s="296">
        <f>S574*H574</f>
        <v>0</v>
      </c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R574" s="297" t="s">
        <v>141</v>
      </c>
      <c r="AT574" s="297" t="s">
        <v>137</v>
      </c>
      <c r="AU574" s="297" t="s">
        <v>80</v>
      </c>
      <c r="AY574" s="192" t="s">
        <v>135</v>
      </c>
      <c r="BE574" s="298">
        <f>IF(N574="základní",J574,0)</f>
        <v>0</v>
      </c>
      <c r="BF574" s="298">
        <f>IF(N574="snížená",J574,0)</f>
        <v>0</v>
      </c>
      <c r="BG574" s="298">
        <f>IF(N574="zákl. přenesená",J574,0)</f>
        <v>0</v>
      </c>
      <c r="BH574" s="298">
        <f>IF(N574="sníž. přenesená",J574,0)</f>
        <v>0</v>
      </c>
      <c r="BI574" s="298">
        <f>IF(N574="nulová",J574,0)</f>
        <v>0</v>
      </c>
      <c r="BJ574" s="192" t="s">
        <v>78</v>
      </c>
      <c r="BK574" s="298">
        <f>ROUND(I574*H574,2)</f>
        <v>0</v>
      </c>
      <c r="BL574" s="192" t="s">
        <v>141</v>
      </c>
      <c r="BM574" s="297" t="s">
        <v>1382</v>
      </c>
    </row>
    <row r="575" spans="1:65" s="205" customFormat="1" ht="29.25" x14ac:dyDescent="0.2">
      <c r="A575" s="201"/>
      <c r="B575" s="202"/>
      <c r="C575" s="201"/>
      <c r="D575" s="299" t="s">
        <v>143</v>
      </c>
      <c r="E575" s="201"/>
      <c r="F575" s="300" t="s">
        <v>665</v>
      </c>
      <c r="G575" s="201"/>
      <c r="H575" s="201"/>
      <c r="I575" s="49"/>
      <c r="J575" s="201"/>
      <c r="K575" s="201"/>
      <c r="L575" s="202"/>
      <c r="M575" s="301"/>
      <c r="N575" s="302"/>
      <c r="O575" s="294"/>
      <c r="P575" s="294"/>
      <c r="Q575" s="294"/>
      <c r="R575" s="294"/>
      <c r="S575" s="294"/>
      <c r="T575" s="303"/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T575" s="192" t="s">
        <v>143</v>
      </c>
      <c r="AU575" s="192" t="s">
        <v>80</v>
      </c>
    </row>
    <row r="576" spans="1:65" s="205" customFormat="1" ht="19.5" x14ac:dyDescent="0.2">
      <c r="A576" s="201"/>
      <c r="B576" s="202"/>
      <c r="C576" s="201"/>
      <c r="D576" s="299" t="s">
        <v>171</v>
      </c>
      <c r="E576" s="201"/>
      <c r="F576" s="322" t="s">
        <v>1112</v>
      </c>
      <c r="G576" s="201"/>
      <c r="H576" s="201"/>
      <c r="I576" s="49"/>
      <c r="J576" s="201"/>
      <c r="K576" s="201"/>
      <c r="L576" s="202"/>
      <c r="M576" s="301"/>
      <c r="N576" s="302"/>
      <c r="O576" s="294"/>
      <c r="P576" s="294"/>
      <c r="Q576" s="294"/>
      <c r="R576" s="294"/>
      <c r="S576" s="294"/>
      <c r="T576" s="303"/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T576" s="192" t="s">
        <v>171</v>
      </c>
      <c r="AU576" s="192" t="s">
        <v>80</v>
      </c>
    </row>
    <row r="577" spans="1:65" s="323" customFormat="1" x14ac:dyDescent="0.2">
      <c r="B577" s="324"/>
      <c r="D577" s="299" t="s">
        <v>149</v>
      </c>
      <c r="E577" s="325" t="s">
        <v>1</v>
      </c>
      <c r="F577" s="326" t="s">
        <v>162</v>
      </c>
      <c r="H577" s="325" t="s">
        <v>1</v>
      </c>
      <c r="I577" s="134"/>
      <c r="L577" s="324"/>
      <c r="M577" s="327"/>
      <c r="N577" s="328"/>
      <c r="O577" s="328"/>
      <c r="P577" s="328"/>
      <c r="Q577" s="328"/>
      <c r="R577" s="328"/>
      <c r="S577" s="328"/>
      <c r="T577" s="329"/>
      <c r="AT577" s="325" t="s">
        <v>149</v>
      </c>
      <c r="AU577" s="325" t="s">
        <v>80</v>
      </c>
      <c r="AV577" s="323" t="s">
        <v>78</v>
      </c>
      <c r="AW577" s="323" t="s">
        <v>32</v>
      </c>
      <c r="AX577" s="323" t="s">
        <v>72</v>
      </c>
      <c r="AY577" s="325" t="s">
        <v>135</v>
      </c>
    </row>
    <row r="578" spans="1:65" s="330" customFormat="1" x14ac:dyDescent="0.2">
      <c r="B578" s="331"/>
      <c r="D578" s="299" t="s">
        <v>149</v>
      </c>
      <c r="E578" s="332" t="s">
        <v>1</v>
      </c>
      <c r="F578" s="333" t="s">
        <v>1113</v>
      </c>
      <c r="H578" s="334">
        <v>2050</v>
      </c>
      <c r="I578" s="142"/>
      <c r="L578" s="331"/>
      <c r="M578" s="335"/>
      <c r="N578" s="336"/>
      <c r="O578" s="336"/>
      <c r="P578" s="336"/>
      <c r="Q578" s="336"/>
      <c r="R578" s="336"/>
      <c r="S578" s="336"/>
      <c r="T578" s="337"/>
      <c r="AT578" s="332" t="s">
        <v>149</v>
      </c>
      <c r="AU578" s="332" t="s">
        <v>80</v>
      </c>
      <c r="AV578" s="330" t="s">
        <v>80</v>
      </c>
      <c r="AW578" s="330" t="s">
        <v>32</v>
      </c>
      <c r="AX578" s="330" t="s">
        <v>78</v>
      </c>
      <c r="AY578" s="332" t="s">
        <v>135</v>
      </c>
    </row>
    <row r="579" spans="1:65" s="205" customFormat="1" ht="24" customHeight="1" x14ac:dyDescent="0.2">
      <c r="A579" s="201"/>
      <c r="B579" s="202"/>
      <c r="C579" s="286" t="s">
        <v>680</v>
      </c>
      <c r="D579" s="286" t="s">
        <v>137</v>
      </c>
      <c r="E579" s="287" t="s">
        <v>667</v>
      </c>
      <c r="F579" s="288" t="s">
        <v>668</v>
      </c>
      <c r="G579" s="289" t="s">
        <v>140</v>
      </c>
      <c r="H579" s="290">
        <v>2050</v>
      </c>
      <c r="I579" s="119"/>
      <c r="J579" s="291">
        <f>ROUND(I579*H579,2)</f>
        <v>0</v>
      </c>
      <c r="K579" s="308" t="s">
        <v>155</v>
      </c>
      <c r="L579" s="202"/>
      <c r="M579" s="292" t="s">
        <v>1</v>
      </c>
      <c r="N579" s="293" t="s">
        <v>40</v>
      </c>
      <c r="O579" s="294"/>
      <c r="P579" s="295">
        <f>O579*H579</f>
        <v>0</v>
      </c>
      <c r="Q579" s="295">
        <v>0</v>
      </c>
      <c r="R579" s="295">
        <f>Q579*H579</f>
        <v>0</v>
      </c>
      <c r="S579" s="295">
        <v>0</v>
      </c>
      <c r="T579" s="296">
        <f>S579*H579</f>
        <v>0</v>
      </c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R579" s="297" t="s">
        <v>141</v>
      </c>
      <c r="AT579" s="297" t="s">
        <v>137</v>
      </c>
      <c r="AU579" s="297" t="s">
        <v>80</v>
      </c>
      <c r="AY579" s="192" t="s">
        <v>135</v>
      </c>
      <c r="BE579" s="298">
        <f>IF(N579="základní",J579,0)</f>
        <v>0</v>
      </c>
      <c r="BF579" s="298">
        <f>IF(N579="snížená",J579,0)</f>
        <v>0</v>
      </c>
      <c r="BG579" s="298">
        <f>IF(N579="zákl. přenesená",J579,0)</f>
        <v>0</v>
      </c>
      <c r="BH579" s="298">
        <f>IF(N579="sníž. přenesená",J579,0)</f>
        <v>0</v>
      </c>
      <c r="BI579" s="298">
        <f>IF(N579="nulová",J579,0)</f>
        <v>0</v>
      </c>
      <c r="BJ579" s="192" t="s">
        <v>78</v>
      </c>
      <c r="BK579" s="298">
        <f>ROUND(I579*H579,2)</f>
        <v>0</v>
      </c>
      <c r="BL579" s="192" t="s">
        <v>141</v>
      </c>
      <c r="BM579" s="297" t="s">
        <v>1383</v>
      </c>
    </row>
    <row r="580" spans="1:65" s="205" customFormat="1" ht="29.25" x14ac:dyDescent="0.2">
      <c r="A580" s="201"/>
      <c r="B580" s="202"/>
      <c r="C580" s="201"/>
      <c r="D580" s="299" t="s">
        <v>143</v>
      </c>
      <c r="E580" s="201"/>
      <c r="F580" s="300" t="s">
        <v>670</v>
      </c>
      <c r="G580" s="201"/>
      <c r="H580" s="201"/>
      <c r="I580" s="49"/>
      <c r="J580" s="201"/>
      <c r="K580" s="201"/>
      <c r="L580" s="202"/>
      <c r="M580" s="301"/>
      <c r="N580" s="302"/>
      <c r="O580" s="294"/>
      <c r="P580" s="294"/>
      <c r="Q580" s="294"/>
      <c r="R580" s="294"/>
      <c r="S580" s="294"/>
      <c r="T580" s="303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T580" s="192" t="s">
        <v>143</v>
      </c>
      <c r="AU580" s="192" t="s">
        <v>80</v>
      </c>
    </row>
    <row r="581" spans="1:65" s="205" customFormat="1" ht="24" customHeight="1" x14ac:dyDescent="0.2">
      <c r="A581" s="201"/>
      <c r="B581" s="202"/>
      <c r="C581" s="286" t="s">
        <v>685</v>
      </c>
      <c r="D581" s="286" t="s">
        <v>137</v>
      </c>
      <c r="E581" s="287" t="s">
        <v>672</v>
      </c>
      <c r="F581" s="288" t="s">
        <v>673</v>
      </c>
      <c r="G581" s="289" t="s">
        <v>140</v>
      </c>
      <c r="H581" s="290">
        <v>2050</v>
      </c>
      <c r="I581" s="119"/>
      <c r="J581" s="291">
        <f>ROUND(I581*H581,2)</f>
        <v>0</v>
      </c>
      <c r="K581" s="288" t="s">
        <v>155</v>
      </c>
      <c r="L581" s="202"/>
      <c r="M581" s="292" t="s">
        <v>1</v>
      </c>
      <c r="N581" s="293" t="s">
        <v>40</v>
      </c>
      <c r="O581" s="294"/>
      <c r="P581" s="295">
        <f>O581*H581</f>
        <v>0</v>
      </c>
      <c r="Q581" s="295">
        <v>0</v>
      </c>
      <c r="R581" s="295">
        <f>Q581*H581</f>
        <v>0</v>
      </c>
      <c r="S581" s="295">
        <v>0</v>
      </c>
      <c r="T581" s="296">
        <f>S581*H581</f>
        <v>0</v>
      </c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R581" s="297" t="s">
        <v>141</v>
      </c>
      <c r="AT581" s="297" t="s">
        <v>137</v>
      </c>
      <c r="AU581" s="297" t="s">
        <v>80</v>
      </c>
      <c r="AY581" s="192" t="s">
        <v>135</v>
      </c>
      <c r="BE581" s="298">
        <f>IF(N581="základní",J581,0)</f>
        <v>0</v>
      </c>
      <c r="BF581" s="298">
        <f>IF(N581="snížená",J581,0)</f>
        <v>0</v>
      </c>
      <c r="BG581" s="298">
        <f>IF(N581="zákl. přenesená",J581,0)</f>
        <v>0</v>
      </c>
      <c r="BH581" s="298">
        <f>IF(N581="sníž. přenesená",J581,0)</f>
        <v>0</v>
      </c>
      <c r="BI581" s="298">
        <f>IF(N581="nulová",J581,0)</f>
        <v>0</v>
      </c>
      <c r="BJ581" s="192" t="s">
        <v>78</v>
      </c>
      <c r="BK581" s="298">
        <f>ROUND(I581*H581,2)</f>
        <v>0</v>
      </c>
      <c r="BL581" s="192" t="s">
        <v>141</v>
      </c>
      <c r="BM581" s="297" t="s">
        <v>1384</v>
      </c>
    </row>
    <row r="582" spans="1:65" s="205" customFormat="1" ht="19.5" x14ac:dyDescent="0.2">
      <c r="A582" s="201"/>
      <c r="B582" s="202"/>
      <c r="C582" s="201"/>
      <c r="D582" s="299" t="s">
        <v>143</v>
      </c>
      <c r="E582" s="201"/>
      <c r="F582" s="300" t="s">
        <v>675</v>
      </c>
      <c r="G582" s="201"/>
      <c r="H582" s="201"/>
      <c r="I582" s="49"/>
      <c r="J582" s="201"/>
      <c r="K582" s="201"/>
      <c r="L582" s="202"/>
      <c r="M582" s="301"/>
      <c r="N582" s="302"/>
      <c r="O582" s="294"/>
      <c r="P582" s="294"/>
      <c r="Q582" s="294"/>
      <c r="R582" s="294"/>
      <c r="S582" s="294"/>
      <c r="T582" s="303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T582" s="192" t="s">
        <v>143</v>
      </c>
      <c r="AU582" s="192" t="s">
        <v>80</v>
      </c>
    </row>
    <row r="583" spans="1:65" s="205" customFormat="1" ht="24" customHeight="1" x14ac:dyDescent="0.2">
      <c r="A583" s="201"/>
      <c r="B583" s="202"/>
      <c r="C583" s="286" t="s">
        <v>690</v>
      </c>
      <c r="D583" s="286" t="s">
        <v>137</v>
      </c>
      <c r="E583" s="287" t="s">
        <v>677</v>
      </c>
      <c r="F583" s="288" t="s">
        <v>678</v>
      </c>
      <c r="G583" s="289" t="s">
        <v>140</v>
      </c>
      <c r="H583" s="290">
        <v>2050</v>
      </c>
      <c r="I583" s="119"/>
      <c r="J583" s="291">
        <f>ROUND(I583*H583,2)</f>
        <v>0</v>
      </c>
      <c r="K583" s="288" t="s">
        <v>1</v>
      </c>
      <c r="L583" s="202"/>
      <c r="M583" s="292" t="s">
        <v>1</v>
      </c>
      <c r="N583" s="293" t="s">
        <v>40</v>
      </c>
      <c r="O583" s="294"/>
      <c r="P583" s="295">
        <f>O583*H583</f>
        <v>0</v>
      </c>
      <c r="Q583" s="295">
        <v>0</v>
      </c>
      <c r="R583" s="295">
        <f>Q583*H583</f>
        <v>0</v>
      </c>
      <c r="S583" s="295">
        <v>0</v>
      </c>
      <c r="T583" s="296">
        <f>S583*H583</f>
        <v>0</v>
      </c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R583" s="297" t="s">
        <v>141</v>
      </c>
      <c r="AT583" s="297" t="s">
        <v>137</v>
      </c>
      <c r="AU583" s="297" t="s">
        <v>80</v>
      </c>
      <c r="AY583" s="192" t="s">
        <v>135</v>
      </c>
      <c r="BE583" s="298">
        <f>IF(N583="základní",J583,0)</f>
        <v>0</v>
      </c>
      <c r="BF583" s="298">
        <f>IF(N583="snížená",J583,0)</f>
        <v>0</v>
      </c>
      <c r="BG583" s="298">
        <f>IF(N583="zákl. přenesená",J583,0)</f>
        <v>0</v>
      </c>
      <c r="BH583" s="298">
        <f>IF(N583="sníž. přenesená",J583,0)</f>
        <v>0</v>
      </c>
      <c r="BI583" s="298">
        <f>IF(N583="nulová",J583,0)</f>
        <v>0</v>
      </c>
      <c r="BJ583" s="192" t="s">
        <v>78</v>
      </c>
      <c r="BK583" s="298">
        <f>ROUND(I583*H583,2)</f>
        <v>0</v>
      </c>
      <c r="BL583" s="192" t="s">
        <v>141</v>
      </c>
      <c r="BM583" s="297" t="s">
        <v>1385</v>
      </c>
    </row>
    <row r="584" spans="1:65" s="205" customFormat="1" x14ac:dyDescent="0.2">
      <c r="A584" s="201"/>
      <c r="B584" s="202"/>
      <c r="C584" s="201"/>
      <c r="D584" s="299" t="s">
        <v>143</v>
      </c>
      <c r="E584" s="201"/>
      <c r="F584" s="300" t="s">
        <v>678</v>
      </c>
      <c r="G584" s="201"/>
      <c r="H584" s="201"/>
      <c r="I584" s="49"/>
      <c r="J584" s="201"/>
      <c r="K584" s="201"/>
      <c r="L584" s="202"/>
      <c r="M584" s="301"/>
      <c r="N584" s="302"/>
      <c r="O584" s="294"/>
      <c r="P584" s="294"/>
      <c r="Q584" s="294"/>
      <c r="R584" s="294"/>
      <c r="S584" s="294"/>
      <c r="T584" s="303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T584" s="192" t="s">
        <v>143</v>
      </c>
      <c r="AU584" s="192" t="s">
        <v>80</v>
      </c>
    </row>
    <row r="585" spans="1:65" s="205" customFormat="1" ht="24" customHeight="1" x14ac:dyDescent="0.2">
      <c r="A585" s="201"/>
      <c r="B585" s="202"/>
      <c r="C585" s="286" t="s">
        <v>694</v>
      </c>
      <c r="D585" s="286" t="s">
        <v>137</v>
      </c>
      <c r="E585" s="287" t="s">
        <v>681</v>
      </c>
      <c r="F585" s="288" t="s">
        <v>1386</v>
      </c>
      <c r="G585" s="289" t="s">
        <v>140</v>
      </c>
      <c r="H585" s="290">
        <v>1789.5319999999999</v>
      </c>
      <c r="I585" s="119"/>
      <c r="J585" s="291">
        <f>ROUND(I585*H585,2)</f>
        <v>0</v>
      </c>
      <c r="K585" s="288" t="s">
        <v>155</v>
      </c>
      <c r="L585" s="202"/>
      <c r="M585" s="292" t="s">
        <v>1</v>
      </c>
      <c r="N585" s="293" t="s">
        <v>40</v>
      </c>
      <c r="O585" s="294"/>
      <c r="P585" s="295">
        <f>O585*H585</f>
        <v>0</v>
      </c>
      <c r="Q585" s="295">
        <v>0</v>
      </c>
      <c r="R585" s="295">
        <f>Q585*H585</f>
        <v>0</v>
      </c>
      <c r="S585" s="295">
        <v>0</v>
      </c>
      <c r="T585" s="296">
        <f>S585*H585</f>
        <v>0</v>
      </c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R585" s="297" t="s">
        <v>141</v>
      </c>
      <c r="AT585" s="297" t="s">
        <v>137</v>
      </c>
      <c r="AU585" s="297" t="s">
        <v>80</v>
      </c>
      <c r="AY585" s="192" t="s">
        <v>135</v>
      </c>
      <c r="BE585" s="298">
        <f>IF(N585="základní",J585,0)</f>
        <v>0</v>
      </c>
      <c r="BF585" s="298">
        <f>IF(N585="snížená",J585,0)</f>
        <v>0</v>
      </c>
      <c r="BG585" s="298">
        <f>IF(N585="zákl. přenesená",J585,0)</f>
        <v>0</v>
      </c>
      <c r="BH585" s="298">
        <f>IF(N585="sníž. přenesená",J585,0)</f>
        <v>0</v>
      </c>
      <c r="BI585" s="298">
        <f>IF(N585="nulová",J585,0)</f>
        <v>0</v>
      </c>
      <c r="BJ585" s="192" t="s">
        <v>78</v>
      </c>
      <c r="BK585" s="298">
        <f>ROUND(I585*H585,2)</f>
        <v>0</v>
      </c>
      <c r="BL585" s="192" t="s">
        <v>141</v>
      </c>
      <c r="BM585" s="297" t="s">
        <v>1387</v>
      </c>
    </row>
    <row r="586" spans="1:65" s="205" customFormat="1" ht="19.5" x14ac:dyDescent="0.2">
      <c r="A586" s="201"/>
      <c r="B586" s="202"/>
      <c r="C586" s="201"/>
      <c r="D586" s="299" t="s">
        <v>143</v>
      </c>
      <c r="E586" s="201"/>
      <c r="F586" s="300" t="s">
        <v>684</v>
      </c>
      <c r="G586" s="201"/>
      <c r="H586" s="201"/>
      <c r="I586" s="49"/>
      <c r="J586" s="201"/>
      <c r="K586" s="201"/>
      <c r="L586" s="202"/>
      <c r="M586" s="301"/>
      <c r="N586" s="302"/>
      <c r="O586" s="294"/>
      <c r="P586" s="294"/>
      <c r="Q586" s="294"/>
      <c r="R586" s="294"/>
      <c r="S586" s="294"/>
      <c r="T586" s="303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T586" s="192" t="s">
        <v>143</v>
      </c>
      <c r="AU586" s="192" t="s">
        <v>80</v>
      </c>
    </row>
    <row r="587" spans="1:65" s="205" customFormat="1" ht="19.5" x14ac:dyDescent="0.2">
      <c r="A587" s="201"/>
      <c r="B587" s="202"/>
      <c r="C587" s="201"/>
      <c r="D587" s="299" t="s">
        <v>171</v>
      </c>
      <c r="E587" s="201"/>
      <c r="F587" s="322" t="s">
        <v>172</v>
      </c>
      <c r="G587" s="201"/>
      <c r="H587" s="201"/>
      <c r="I587" s="49"/>
      <c r="J587" s="201"/>
      <c r="K587" s="201"/>
      <c r="L587" s="202"/>
      <c r="M587" s="301"/>
      <c r="N587" s="302"/>
      <c r="O587" s="294"/>
      <c r="P587" s="294"/>
      <c r="Q587" s="294"/>
      <c r="R587" s="294"/>
      <c r="S587" s="294"/>
      <c r="T587" s="303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T587" s="192" t="s">
        <v>171</v>
      </c>
      <c r="AU587" s="192" t="s">
        <v>80</v>
      </c>
    </row>
    <row r="588" spans="1:65" s="205" customFormat="1" ht="16.5" customHeight="1" x14ac:dyDescent="0.2">
      <c r="A588" s="201"/>
      <c r="B588" s="202"/>
      <c r="C588" s="286" t="s">
        <v>699</v>
      </c>
      <c r="D588" s="286" t="s">
        <v>137</v>
      </c>
      <c r="E588" s="287" t="s">
        <v>686</v>
      </c>
      <c r="F588" s="288" t="s">
        <v>687</v>
      </c>
      <c r="G588" s="289" t="s">
        <v>140</v>
      </c>
      <c r="H588" s="290">
        <v>1789.5319999999999</v>
      </c>
      <c r="I588" s="119"/>
      <c r="J588" s="291">
        <f>ROUND(I588*H588,2)</f>
        <v>0</v>
      </c>
      <c r="K588" s="308" t="s">
        <v>155</v>
      </c>
      <c r="L588" s="202"/>
      <c r="M588" s="292" t="s">
        <v>1</v>
      </c>
      <c r="N588" s="293" t="s">
        <v>40</v>
      </c>
      <c r="O588" s="294"/>
      <c r="P588" s="295">
        <f>O588*H588</f>
        <v>0</v>
      </c>
      <c r="Q588" s="295">
        <v>0</v>
      </c>
      <c r="R588" s="295">
        <f>Q588*H588</f>
        <v>0</v>
      </c>
      <c r="S588" s="295">
        <v>0</v>
      </c>
      <c r="T588" s="296">
        <f>S588*H588</f>
        <v>0</v>
      </c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R588" s="297" t="s">
        <v>141</v>
      </c>
      <c r="AT588" s="297" t="s">
        <v>137</v>
      </c>
      <c r="AU588" s="297" t="s">
        <v>80</v>
      </c>
      <c r="AY588" s="192" t="s">
        <v>135</v>
      </c>
      <c r="BE588" s="298">
        <f>IF(N588="základní",J588,0)</f>
        <v>0</v>
      </c>
      <c r="BF588" s="298">
        <f>IF(N588="snížená",J588,0)</f>
        <v>0</v>
      </c>
      <c r="BG588" s="298">
        <f>IF(N588="zákl. přenesená",J588,0)</f>
        <v>0</v>
      </c>
      <c r="BH588" s="298">
        <f>IF(N588="sníž. přenesená",J588,0)</f>
        <v>0</v>
      </c>
      <c r="BI588" s="298">
        <f>IF(N588="nulová",J588,0)</f>
        <v>0</v>
      </c>
      <c r="BJ588" s="192" t="s">
        <v>78</v>
      </c>
      <c r="BK588" s="298">
        <f>ROUND(I588*H588,2)</f>
        <v>0</v>
      </c>
      <c r="BL588" s="192" t="s">
        <v>141</v>
      </c>
      <c r="BM588" s="297" t="s">
        <v>1388</v>
      </c>
    </row>
    <row r="589" spans="1:65" s="205" customFormat="1" ht="19.5" x14ac:dyDescent="0.2">
      <c r="A589" s="201"/>
      <c r="B589" s="202"/>
      <c r="C589" s="201"/>
      <c r="D589" s="299" t="s">
        <v>143</v>
      </c>
      <c r="E589" s="201"/>
      <c r="F589" s="300" t="s">
        <v>689</v>
      </c>
      <c r="G589" s="201"/>
      <c r="H589" s="201"/>
      <c r="I589" s="49"/>
      <c r="J589" s="201"/>
      <c r="K589" s="201"/>
      <c r="L589" s="202"/>
      <c r="M589" s="301"/>
      <c r="N589" s="302"/>
      <c r="O589" s="294"/>
      <c r="P589" s="294"/>
      <c r="Q589" s="294"/>
      <c r="R589" s="294"/>
      <c r="S589" s="294"/>
      <c r="T589" s="303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T589" s="192" t="s">
        <v>143</v>
      </c>
      <c r="AU589" s="192" t="s">
        <v>80</v>
      </c>
    </row>
    <row r="590" spans="1:65" s="205" customFormat="1" ht="24" customHeight="1" x14ac:dyDescent="0.2">
      <c r="A590" s="201"/>
      <c r="B590" s="202"/>
      <c r="C590" s="286" t="s">
        <v>704</v>
      </c>
      <c r="D590" s="286" t="s">
        <v>137</v>
      </c>
      <c r="E590" s="287" t="s">
        <v>691</v>
      </c>
      <c r="F590" s="288" t="s">
        <v>692</v>
      </c>
      <c r="G590" s="289" t="s">
        <v>140</v>
      </c>
      <c r="H590" s="290">
        <v>2050</v>
      </c>
      <c r="I590" s="119"/>
      <c r="J590" s="291">
        <f>ROUND(I590*H590,2)</f>
        <v>0</v>
      </c>
      <c r="K590" s="288" t="s">
        <v>155</v>
      </c>
      <c r="L590" s="202"/>
      <c r="M590" s="292" t="s">
        <v>1</v>
      </c>
      <c r="N590" s="293" t="s">
        <v>40</v>
      </c>
      <c r="O590" s="294"/>
      <c r="P590" s="295">
        <f>O590*H590</f>
        <v>0</v>
      </c>
      <c r="Q590" s="295">
        <v>0</v>
      </c>
      <c r="R590" s="295">
        <f>Q590*H590</f>
        <v>0</v>
      </c>
      <c r="S590" s="295">
        <v>0</v>
      </c>
      <c r="T590" s="296">
        <f>S590*H590</f>
        <v>0</v>
      </c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R590" s="297" t="s">
        <v>141</v>
      </c>
      <c r="AT590" s="297" t="s">
        <v>137</v>
      </c>
      <c r="AU590" s="297" t="s">
        <v>80</v>
      </c>
      <c r="AY590" s="192" t="s">
        <v>135</v>
      </c>
      <c r="BE590" s="298">
        <f>IF(N590="základní",J590,0)</f>
        <v>0</v>
      </c>
      <c r="BF590" s="298">
        <f>IF(N590="snížená",J590,0)</f>
        <v>0</v>
      </c>
      <c r="BG590" s="298">
        <f>IF(N590="zákl. přenesená",J590,0)</f>
        <v>0</v>
      </c>
      <c r="BH590" s="298">
        <f>IF(N590="sníž. přenesená",J590,0)</f>
        <v>0</v>
      </c>
      <c r="BI590" s="298">
        <f>IF(N590="nulová",J590,0)</f>
        <v>0</v>
      </c>
      <c r="BJ590" s="192" t="s">
        <v>78</v>
      </c>
      <c r="BK590" s="298">
        <f>ROUND(I590*H590,2)</f>
        <v>0</v>
      </c>
      <c r="BL590" s="192" t="s">
        <v>141</v>
      </c>
      <c r="BM590" s="297" t="s">
        <v>1389</v>
      </c>
    </row>
    <row r="591" spans="1:65" s="205" customFormat="1" x14ac:dyDescent="0.2">
      <c r="A591" s="201"/>
      <c r="B591" s="202"/>
      <c r="C591" s="201"/>
      <c r="D591" s="299" t="s">
        <v>143</v>
      </c>
      <c r="E591" s="201"/>
      <c r="F591" s="300" t="s">
        <v>692</v>
      </c>
      <c r="G591" s="201"/>
      <c r="H591" s="201"/>
      <c r="I591" s="49"/>
      <c r="J591" s="201"/>
      <c r="K591" s="201"/>
      <c r="L591" s="202"/>
      <c r="M591" s="301"/>
      <c r="N591" s="302"/>
      <c r="O591" s="294"/>
      <c r="P591" s="294"/>
      <c r="Q591" s="294"/>
      <c r="R591" s="294"/>
      <c r="S591" s="294"/>
      <c r="T591" s="303"/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T591" s="192" t="s">
        <v>143</v>
      </c>
      <c r="AU591" s="192" t="s">
        <v>80</v>
      </c>
    </row>
    <row r="592" spans="1:65" s="205" customFormat="1" ht="24" customHeight="1" x14ac:dyDescent="0.2">
      <c r="A592" s="201"/>
      <c r="B592" s="202"/>
      <c r="C592" s="286" t="s">
        <v>707</v>
      </c>
      <c r="D592" s="286" t="s">
        <v>137</v>
      </c>
      <c r="E592" s="287" t="s">
        <v>695</v>
      </c>
      <c r="F592" s="288" t="s">
        <v>696</v>
      </c>
      <c r="G592" s="289" t="s">
        <v>140</v>
      </c>
      <c r="H592" s="290">
        <v>2050</v>
      </c>
      <c r="I592" s="119"/>
      <c r="J592" s="291">
        <f>ROUND(I592*H592,2)</f>
        <v>0</v>
      </c>
      <c r="K592" s="308" t="s">
        <v>155</v>
      </c>
      <c r="L592" s="202"/>
      <c r="M592" s="292" t="s">
        <v>1</v>
      </c>
      <c r="N592" s="293" t="s">
        <v>40</v>
      </c>
      <c r="O592" s="294"/>
      <c r="P592" s="295">
        <f>O592*H592</f>
        <v>0</v>
      </c>
      <c r="Q592" s="295">
        <v>0</v>
      </c>
      <c r="R592" s="295">
        <f>Q592*H592</f>
        <v>0</v>
      </c>
      <c r="S592" s="295">
        <v>0</v>
      </c>
      <c r="T592" s="296">
        <f>S592*H592</f>
        <v>0</v>
      </c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R592" s="297" t="s">
        <v>141</v>
      </c>
      <c r="AT592" s="297" t="s">
        <v>137</v>
      </c>
      <c r="AU592" s="297" t="s">
        <v>80</v>
      </c>
      <c r="AY592" s="192" t="s">
        <v>135</v>
      </c>
      <c r="BE592" s="298">
        <f>IF(N592="základní",J592,0)</f>
        <v>0</v>
      </c>
      <c r="BF592" s="298">
        <f>IF(N592="snížená",J592,0)</f>
        <v>0</v>
      </c>
      <c r="BG592" s="298">
        <f>IF(N592="zákl. přenesená",J592,0)</f>
        <v>0</v>
      </c>
      <c r="BH592" s="298">
        <f>IF(N592="sníž. přenesená",J592,0)</f>
        <v>0</v>
      </c>
      <c r="BI592" s="298">
        <f>IF(N592="nulová",J592,0)</f>
        <v>0</v>
      </c>
      <c r="BJ592" s="192" t="s">
        <v>78</v>
      </c>
      <c r="BK592" s="298">
        <f>ROUND(I592*H592,2)</f>
        <v>0</v>
      </c>
      <c r="BL592" s="192" t="s">
        <v>141</v>
      </c>
      <c r="BM592" s="297" t="s">
        <v>1390</v>
      </c>
    </row>
    <row r="593" spans="1:65" s="205" customFormat="1" ht="19.5" x14ac:dyDescent="0.2">
      <c r="A593" s="201"/>
      <c r="B593" s="202"/>
      <c r="C593" s="201"/>
      <c r="D593" s="299" t="s">
        <v>143</v>
      </c>
      <c r="E593" s="201"/>
      <c r="F593" s="300" t="s">
        <v>698</v>
      </c>
      <c r="G593" s="201"/>
      <c r="H593" s="201"/>
      <c r="I593" s="49"/>
      <c r="J593" s="201"/>
      <c r="K593" s="201"/>
      <c r="L593" s="202"/>
      <c r="M593" s="301"/>
      <c r="N593" s="302"/>
      <c r="O593" s="294"/>
      <c r="P593" s="294"/>
      <c r="Q593" s="294"/>
      <c r="R593" s="294"/>
      <c r="S593" s="294"/>
      <c r="T593" s="303"/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T593" s="192" t="s">
        <v>143</v>
      </c>
      <c r="AU593" s="192" t="s">
        <v>80</v>
      </c>
    </row>
    <row r="594" spans="1:65" s="205" customFormat="1" ht="24" customHeight="1" x14ac:dyDescent="0.2">
      <c r="A594" s="201"/>
      <c r="B594" s="202"/>
      <c r="C594" s="286" t="s">
        <v>714</v>
      </c>
      <c r="D594" s="286" t="s">
        <v>137</v>
      </c>
      <c r="E594" s="287" t="s">
        <v>700</v>
      </c>
      <c r="F594" s="288" t="s">
        <v>701</v>
      </c>
      <c r="G594" s="289" t="s">
        <v>140</v>
      </c>
      <c r="H594" s="290">
        <v>2050</v>
      </c>
      <c r="I594" s="119"/>
      <c r="J594" s="291">
        <f>ROUND(I594*H594,2)</f>
        <v>0</v>
      </c>
      <c r="K594" s="308" t="s">
        <v>155</v>
      </c>
      <c r="L594" s="202"/>
      <c r="M594" s="292" t="s">
        <v>1</v>
      </c>
      <c r="N594" s="293" t="s">
        <v>40</v>
      </c>
      <c r="O594" s="294"/>
      <c r="P594" s="295">
        <f>O594*H594</f>
        <v>0</v>
      </c>
      <c r="Q594" s="295">
        <v>0</v>
      </c>
      <c r="R594" s="295">
        <f>Q594*H594</f>
        <v>0</v>
      </c>
      <c r="S594" s="295">
        <v>0</v>
      </c>
      <c r="T594" s="296">
        <f>S594*H594</f>
        <v>0</v>
      </c>
      <c r="U594" s="201"/>
      <c r="V594" s="201"/>
      <c r="W594" s="201"/>
      <c r="X594" s="201"/>
      <c r="Y594" s="201"/>
      <c r="Z594" s="201"/>
      <c r="AA594" s="201"/>
      <c r="AB594" s="201"/>
      <c r="AC594" s="201"/>
      <c r="AD594" s="201"/>
      <c r="AE594" s="201"/>
      <c r="AR594" s="297" t="s">
        <v>141</v>
      </c>
      <c r="AT594" s="297" t="s">
        <v>137</v>
      </c>
      <c r="AU594" s="297" t="s">
        <v>80</v>
      </c>
      <c r="AY594" s="192" t="s">
        <v>135</v>
      </c>
      <c r="BE594" s="298">
        <f>IF(N594="základní",J594,0)</f>
        <v>0</v>
      </c>
      <c r="BF594" s="298">
        <f>IF(N594="snížená",J594,0)</f>
        <v>0</v>
      </c>
      <c r="BG594" s="298">
        <f>IF(N594="zákl. přenesená",J594,0)</f>
        <v>0</v>
      </c>
      <c r="BH594" s="298">
        <f>IF(N594="sníž. přenesená",J594,0)</f>
        <v>0</v>
      </c>
      <c r="BI594" s="298">
        <f>IF(N594="nulová",J594,0)</f>
        <v>0</v>
      </c>
      <c r="BJ594" s="192" t="s">
        <v>78</v>
      </c>
      <c r="BK594" s="298">
        <f>ROUND(I594*H594,2)</f>
        <v>0</v>
      </c>
      <c r="BL594" s="192" t="s">
        <v>141</v>
      </c>
      <c r="BM594" s="297" t="s">
        <v>1391</v>
      </c>
    </row>
    <row r="595" spans="1:65" s="205" customFormat="1" ht="29.25" x14ac:dyDescent="0.2">
      <c r="A595" s="201"/>
      <c r="B595" s="202"/>
      <c r="C595" s="201"/>
      <c r="D595" s="299" t="s">
        <v>143</v>
      </c>
      <c r="E595" s="201"/>
      <c r="F595" s="300" t="s">
        <v>703</v>
      </c>
      <c r="G595" s="201"/>
      <c r="H595" s="201"/>
      <c r="I595" s="49"/>
      <c r="J595" s="201"/>
      <c r="K595" s="201"/>
      <c r="L595" s="202"/>
      <c r="M595" s="301"/>
      <c r="N595" s="302"/>
      <c r="O595" s="294"/>
      <c r="P595" s="294"/>
      <c r="Q595" s="294"/>
      <c r="R595" s="294"/>
      <c r="S595" s="294"/>
      <c r="T595" s="303"/>
      <c r="U595" s="201"/>
      <c r="V595" s="201"/>
      <c r="W595" s="201"/>
      <c r="X595" s="201"/>
      <c r="Y595" s="201"/>
      <c r="Z595" s="201"/>
      <c r="AA595" s="201"/>
      <c r="AB595" s="201"/>
      <c r="AC595" s="201"/>
      <c r="AD595" s="201"/>
      <c r="AE595" s="201"/>
      <c r="AT595" s="192" t="s">
        <v>143</v>
      </c>
      <c r="AU595" s="192" t="s">
        <v>80</v>
      </c>
    </row>
    <row r="596" spans="1:65" s="205" customFormat="1" ht="24" customHeight="1" x14ac:dyDescent="0.2">
      <c r="A596" s="201"/>
      <c r="B596" s="202"/>
      <c r="C596" s="286" t="s">
        <v>720</v>
      </c>
      <c r="D596" s="286" t="s">
        <v>137</v>
      </c>
      <c r="E596" s="287" t="s">
        <v>705</v>
      </c>
      <c r="F596" s="288" t="s">
        <v>673</v>
      </c>
      <c r="G596" s="289" t="s">
        <v>140</v>
      </c>
      <c r="H596" s="290">
        <v>2050</v>
      </c>
      <c r="I596" s="119"/>
      <c r="J596" s="291">
        <f>ROUND(I596*H596,2)</f>
        <v>0</v>
      </c>
      <c r="K596" s="288" t="s">
        <v>1</v>
      </c>
      <c r="L596" s="202"/>
      <c r="M596" s="292" t="s">
        <v>1</v>
      </c>
      <c r="N596" s="293" t="s">
        <v>40</v>
      </c>
      <c r="O596" s="294"/>
      <c r="P596" s="295">
        <f>O596*H596</f>
        <v>0</v>
      </c>
      <c r="Q596" s="295">
        <v>0</v>
      </c>
      <c r="R596" s="295">
        <f>Q596*H596</f>
        <v>0</v>
      </c>
      <c r="S596" s="295">
        <v>0</v>
      </c>
      <c r="T596" s="296">
        <f>S596*H596</f>
        <v>0</v>
      </c>
      <c r="U596" s="201"/>
      <c r="V596" s="201"/>
      <c r="W596" s="201"/>
      <c r="X596" s="201"/>
      <c r="Y596" s="201"/>
      <c r="Z596" s="201"/>
      <c r="AA596" s="201"/>
      <c r="AB596" s="201"/>
      <c r="AC596" s="201"/>
      <c r="AD596" s="201"/>
      <c r="AE596" s="201"/>
      <c r="AR596" s="297" t="s">
        <v>141</v>
      </c>
      <c r="AT596" s="297" t="s">
        <v>137</v>
      </c>
      <c r="AU596" s="297" t="s">
        <v>80</v>
      </c>
      <c r="AY596" s="192" t="s">
        <v>135</v>
      </c>
      <c r="BE596" s="298">
        <f>IF(N596="základní",J596,0)</f>
        <v>0</v>
      </c>
      <c r="BF596" s="298">
        <f>IF(N596="snížená",J596,0)</f>
        <v>0</v>
      </c>
      <c r="BG596" s="298">
        <f>IF(N596="zákl. přenesená",J596,0)</f>
        <v>0</v>
      </c>
      <c r="BH596" s="298">
        <f>IF(N596="sníž. přenesená",J596,0)</f>
        <v>0</v>
      </c>
      <c r="BI596" s="298">
        <f>IF(N596="nulová",J596,0)</f>
        <v>0</v>
      </c>
      <c r="BJ596" s="192" t="s">
        <v>78</v>
      </c>
      <c r="BK596" s="298">
        <f>ROUND(I596*H596,2)</f>
        <v>0</v>
      </c>
      <c r="BL596" s="192" t="s">
        <v>141</v>
      </c>
      <c r="BM596" s="297" t="s">
        <v>1392</v>
      </c>
    </row>
    <row r="597" spans="1:65" s="205" customFormat="1" ht="19.5" x14ac:dyDescent="0.2">
      <c r="A597" s="201"/>
      <c r="B597" s="202"/>
      <c r="C597" s="201"/>
      <c r="D597" s="299" t="s">
        <v>143</v>
      </c>
      <c r="E597" s="201"/>
      <c r="F597" s="300" t="s">
        <v>675</v>
      </c>
      <c r="G597" s="201"/>
      <c r="H597" s="201"/>
      <c r="I597" s="49"/>
      <c r="J597" s="201"/>
      <c r="K597" s="201"/>
      <c r="L597" s="202"/>
      <c r="M597" s="301"/>
      <c r="N597" s="302"/>
      <c r="O597" s="294"/>
      <c r="P597" s="294"/>
      <c r="Q597" s="294"/>
      <c r="R597" s="294"/>
      <c r="S597" s="294"/>
      <c r="T597" s="303"/>
      <c r="U597" s="201"/>
      <c r="V597" s="201"/>
      <c r="W597" s="201"/>
      <c r="X597" s="201"/>
      <c r="Y597" s="201"/>
      <c r="Z597" s="201"/>
      <c r="AA597" s="201"/>
      <c r="AB597" s="201"/>
      <c r="AC597" s="201"/>
      <c r="AD597" s="201"/>
      <c r="AE597" s="201"/>
      <c r="AT597" s="192" t="s">
        <v>143</v>
      </c>
      <c r="AU597" s="192" t="s">
        <v>80</v>
      </c>
    </row>
    <row r="598" spans="1:65" s="205" customFormat="1" ht="36" customHeight="1" x14ac:dyDescent="0.2">
      <c r="A598" s="201"/>
      <c r="B598" s="202"/>
      <c r="C598" s="286" t="s">
        <v>728</v>
      </c>
      <c r="D598" s="286" t="s">
        <v>137</v>
      </c>
      <c r="E598" s="287" t="s">
        <v>708</v>
      </c>
      <c r="F598" s="288" t="s">
        <v>709</v>
      </c>
      <c r="G598" s="289" t="s">
        <v>140</v>
      </c>
      <c r="H598" s="290">
        <v>2050</v>
      </c>
      <c r="I598" s="119"/>
      <c r="J598" s="291">
        <f>ROUND(I598*H598,2)</f>
        <v>0</v>
      </c>
      <c r="K598" s="288" t="s">
        <v>155</v>
      </c>
      <c r="L598" s="202"/>
      <c r="M598" s="292" t="s">
        <v>1</v>
      </c>
      <c r="N598" s="293" t="s">
        <v>40</v>
      </c>
      <c r="O598" s="294"/>
      <c r="P598" s="295">
        <f>O598*H598</f>
        <v>0</v>
      </c>
      <c r="Q598" s="295">
        <v>0</v>
      </c>
      <c r="R598" s="295">
        <f>Q598*H598</f>
        <v>0</v>
      </c>
      <c r="S598" s="295">
        <v>0</v>
      </c>
      <c r="T598" s="296">
        <f>S598*H598</f>
        <v>0</v>
      </c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R598" s="297" t="s">
        <v>141</v>
      </c>
      <c r="AT598" s="297" t="s">
        <v>137</v>
      </c>
      <c r="AU598" s="297" t="s">
        <v>80</v>
      </c>
      <c r="AY598" s="192" t="s">
        <v>135</v>
      </c>
      <c r="BE598" s="298">
        <f>IF(N598="základní",J598,0)</f>
        <v>0</v>
      </c>
      <c r="BF598" s="298">
        <f>IF(N598="snížená",J598,0)</f>
        <v>0</v>
      </c>
      <c r="BG598" s="298">
        <f>IF(N598="zákl. přenesená",J598,0)</f>
        <v>0</v>
      </c>
      <c r="BH598" s="298">
        <f>IF(N598="sníž. přenesená",J598,0)</f>
        <v>0</v>
      </c>
      <c r="BI598" s="298">
        <f>IF(N598="nulová",J598,0)</f>
        <v>0</v>
      </c>
      <c r="BJ598" s="192" t="s">
        <v>78</v>
      </c>
      <c r="BK598" s="298">
        <f>ROUND(I598*H598,2)</f>
        <v>0</v>
      </c>
      <c r="BL598" s="192" t="s">
        <v>141</v>
      </c>
      <c r="BM598" s="297" t="s">
        <v>1393</v>
      </c>
    </row>
    <row r="599" spans="1:65" s="205" customFormat="1" ht="29.25" x14ac:dyDescent="0.2">
      <c r="A599" s="201"/>
      <c r="B599" s="202"/>
      <c r="C599" s="201"/>
      <c r="D599" s="299" t="s">
        <v>143</v>
      </c>
      <c r="E599" s="201"/>
      <c r="F599" s="300" t="s">
        <v>711</v>
      </c>
      <c r="G599" s="201"/>
      <c r="H599" s="201"/>
      <c r="I599" s="49"/>
      <c r="J599" s="201"/>
      <c r="K599" s="201"/>
      <c r="L599" s="202"/>
      <c r="M599" s="301"/>
      <c r="N599" s="302"/>
      <c r="O599" s="294"/>
      <c r="P599" s="294"/>
      <c r="Q599" s="294"/>
      <c r="R599" s="294"/>
      <c r="S599" s="294"/>
      <c r="T599" s="303"/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T599" s="192" t="s">
        <v>143</v>
      </c>
      <c r="AU599" s="192" t="s">
        <v>80</v>
      </c>
    </row>
    <row r="600" spans="1:65" s="205" customFormat="1" ht="19.5" x14ac:dyDescent="0.2">
      <c r="A600" s="201"/>
      <c r="B600" s="202"/>
      <c r="C600" s="201"/>
      <c r="D600" s="299" t="s">
        <v>171</v>
      </c>
      <c r="E600" s="201"/>
      <c r="F600" s="322" t="s">
        <v>1112</v>
      </c>
      <c r="G600" s="201"/>
      <c r="H600" s="201"/>
      <c r="I600" s="49"/>
      <c r="J600" s="201"/>
      <c r="K600" s="201"/>
      <c r="L600" s="202"/>
      <c r="M600" s="301"/>
      <c r="N600" s="302"/>
      <c r="O600" s="294"/>
      <c r="P600" s="294"/>
      <c r="Q600" s="294"/>
      <c r="R600" s="294"/>
      <c r="S600" s="294"/>
      <c r="T600" s="303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T600" s="192" t="s">
        <v>171</v>
      </c>
      <c r="AU600" s="192" t="s">
        <v>80</v>
      </c>
    </row>
    <row r="601" spans="1:65" s="323" customFormat="1" x14ac:dyDescent="0.2">
      <c r="B601" s="324"/>
      <c r="D601" s="299" t="s">
        <v>149</v>
      </c>
      <c r="E601" s="325" t="s">
        <v>1</v>
      </c>
      <c r="F601" s="326" t="s">
        <v>162</v>
      </c>
      <c r="H601" s="325" t="s">
        <v>1</v>
      </c>
      <c r="I601" s="134"/>
      <c r="L601" s="324"/>
      <c r="M601" s="327"/>
      <c r="N601" s="328"/>
      <c r="O601" s="328"/>
      <c r="P601" s="328"/>
      <c r="Q601" s="328"/>
      <c r="R601" s="328"/>
      <c r="S601" s="328"/>
      <c r="T601" s="329"/>
      <c r="AT601" s="325" t="s">
        <v>149</v>
      </c>
      <c r="AU601" s="325" t="s">
        <v>80</v>
      </c>
      <c r="AV601" s="323" t="s">
        <v>78</v>
      </c>
      <c r="AW601" s="323" t="s">
        <v>32</v>
      </c>
      <c r="AX601" s="323" t="s">
        <v>72</v>
      </c>
      <c r="AY601" s="325" t="s">
        <v>135</v>
      </c>
    </row>
    <row r="602" spans="1:65" s="330" customFormat="1" x14ac:dyDescent="0.2">
      <c r="B602" s="331"/>
      <c r="D602" s="299" t="s">
        <v>149</v>
      </c>
      <c r="E602" s="332" t="s">
        <v>1</v>
      </c>
      <c r="F602" s="333" t="s">
        <v>1113</v>
      </c>
      <c r="H602" s="334">
        <v>2050</v>
      </c>
      <c r="I602" s="142"/>
      <c r="L602" s="331"/>
      <c r="M602" s="335"/>
      <c r="N602" s="336"/>
      <c r="O602" s="336"/>
      <c r="P602" s="336"/>
      <c r="Q602" s="336"/>
      <c r="R602" s="336"/>
      <c r="S602" s="336"/>
      <c r="T602" s="337"/>
      <c r="AT602" s="332" t="s">
        <v>149</v>
      </c>
      <c r="AU602" s="332" t="s">
        <v>80</v>
      </c>
      <c r="AV602" s="330" t="s">
        <v>80</v>
      </c>
      <c r="AW602" s="330" t="s">
        <v>32</v>
      </c>
      <c r="AX602" s="330" t="s">
        <v>78</v>
      </c>
      <c r="AY602" s="332" t="s">
        <v>135</v>
      </c>
    </row>
    <row r="603" spans="1:65" s="273" customFormat="1" ht="22.9" customHeight="1" x14ac:dyDescent="0.2">
      <c r="B603" s="274"/>
      <c r="D603" s="275" t="s">
        <v>71</v>
      </c>
      <c r="E603" s="284" t="s">
        <v>209</v>
      </c>
      <c r="F603" s="284" t="s">
        <v>727</v>
      </c>
      <c r="I603" s="103"/>
      <c r="J603" s="285">
        <f>BK603</f>
        <v>0</v>
      </c>
      <c r="L603" s="274"/>
      <c r="M603" s="278"/>
      <c r="N603" s="279"/>
      <c r="O603" s="279"/>
      <c r="P603" s="280">
        <f>SUM(P604:P862)</f>
        <v>0</v>
      </c>
      <c r="Q603" s="279"/>
      <c r="R603" s="280">
        <f>SUM(R604:R862)</f>
        <v>156.03359399999999</v>
      </c>
      <c r="S603" s="279"/>
      <c r="T603" s="281">
        <f>SUM(T604:T862)</f>
        <v>0.02</v>
      </c>
      <c r="AR603" s="275" t="s">
        <v>78</v>
      </c>
      <c r="AT603" s="282" t="s">
        <v>71</v>
      </c>
      <c r="AU603" s="282" t="s">
        <v>78</v>
      </c>
      <c r="AY603" s="275" t="s">
        <v>135</v>
      </c>
      <c r="BK603" s="283">
        <f>SUM(BK604:BK862)</f>
        <v>0</v>
      </c>
    </row>
    <row r="604" spans="1:65" s="205" customFormat="1" ht="24" customHeight="1" x14ac:dyDescent="0.2">
      <c r="A604" s="201"/>
      <c r="B604" s="202"/>
      <c r="C604" s="286" t="s">
        <v>734</v>
      </c>
      <c r="D604" s="286" t="s">
        <v>137</v>
      </c>
      <c r="E604" s="287" t="s">
        <v>739</v>
      </c>
      <c r="F604" s="288" t="s">
        <v>740</v>
      </c>
      <c r="G604" s="289" t="s">
        <v>234</v>
      </c>
      <c r="H604" s="290">
        <v>1118</v>
      </c>
      <c r="I604" s="119"/>
      <c r="J604" s="291">
        <f>ROUND(I604*H604,2)</f>
        <v>0</v>
      </c>
      <c r="K604" s="288" t="s">
        <v>155</v>
      </c>
      <c r="L604" s="202"/>
      <c r="M604" s="292" t="s">
        <v>1</v>
      </c>
      <c r="N604" s="293" t="s">
        <v>40</v>
      </c>
      <c r="O604" s="294"/>
      <c r="P604" s="295">
        <f>O604*H604</f>
        <v>0</v>
      </c>
      <c r="Q604" s="295">
        <v>1.0000000000000001E-5</v>
      </c>
      <c r="R604" s="295">
        <f>Q604*H604</f>
        <v>1.1180000000000001E-2</v>
      </c>
      <c r="S604" s="295">
        <v>0</v>
      </c>
      <c r="T604" s="296">
        <f>S604*H604</f>
        <v>0</v>
      </c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R604" s="297" t="s">
        <v>141</v>
      </c>
      <c r="AT604" s="297" t="s">
        <v>137</v>
      </c>
      <c r="AU604" s="297" t="s">
        <v>80</v>
      </c>
      <c r="AY604" s="192" t="s">
        <v>135</v>
      </c>
      <c r="BE604" s="298">
        <f>IF(N604="základní",J604,0)</f>
        <v>0</v>
      </c>
      <c r="BF604" s="298">
        <f>IF(N604="snížená",J604,0)</f>
        <v>0</v>
      </c>
      <c r="BG604" s="298">
        <f>IF(N604="zákl. přenesená",J604,0)</f>
        <v>0</v>
      </c>
      <c r="BH604" s="298">
        <f>IF(N604="sníž. přenesená",J604,0)</f>
        <v>0</v>
      </c>
      <c r="BI604" s="298">
        <f>IF(N604="nulová",J604,0)</f>
        <v>0</v>
      </c>
      <c r="BJ604" s="192" t="s">
        <v>78</v>
      </c>
      <c r="BK604" s="298">
        <f>ROUND(I604*H604,2)</f>
        <v>0</v>
      </c>
      <c r="BL604" s="192" t="s">
        <v>141</v>
      </c>
      <c r="BM604" s="297" t="s">
        <v>1394</v>
      </c>
    </row>
    <row r="605" spans="1:65" s="205" customFormat="1" ht="19.5" x14ac:dyDescent="0.2">
      <c r="A605" s="201"/>
      <c r="B605" s="202"/>
      <c r="C605" s="201"/>
      <c r="D605" s="299" t="s">
        <v>143</v>
      </c>
      <c r="E605" s="201"/>
      <c r="F605" s="300" t="s">
        <v>742</v>
      </c>
      <c r="G605" s="201"/>
      <c r="H605" s="201"/>
      <c r="I605" s="49"/>
      <c r="J605" s="201"/>
      <c r="K605" s="201"/>
      <c r="L605" s="202"/>
      <c r="M605" s="301"/>
      <c r="N605" s="302"/>
      <c r="O605" s="294"/>
      <c r="P605" s="294"/>
      <c r="Q605" s="294"/>
      <c r="R605" s="294"/>
      <c r="S605" s="294"/>
      <c r="T605" s="303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T605" s="192" t="s">
        <v>143</v>
      </c>
      <c r="AU605" s="192" t="s">
        <v>80</v>
      </c>
    </row>
    <row r="606" spans="1:65" s="205" customFormat="1" ht="19.5" x14ac:dyDescent="0.2">
      <c r="A606" s="201"/>
      <c r="B606" s="202"/>
      <c r="C606" s="201"/>
      <c r="D606" s="299" t="s">
        <v>171</v>
      </c>
      <c r="E606" s="201"/>
      <c r="F606" s="322" t="s">
        <v>1112</v>
      </c>
      <c r="G606" s="201"/>
      <c r="H606" s="201"/>
      <c r="I606" s="49"/>
      <c r="J606" s="201"/>
      <c r="K606" s="201"/>
      <c r="L606" s="202"/>
      <c r="M606" s="301"/>
      <c r="N606" s="302"/>
      <c r="O606" s="294"/>
      <c r="P606" s="294"/>
      <c r="Q606" s="294"/>
      <c r="R606" s="294"/>
      <c r="S606" s="294"/>
      <c r="T606" s="303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T606" s="192" t="s">
        <v>171</v>
      </c>
      <c r="AU606" s="192" t="s">
        <v>80</v>
      </c>
    </row>
    <row r="607" spans="1:65" s="323" customFormat="1" x14ac:dyDescent="0.2">
      <c r="B607" s="324"/>
      <c r="D607" s="299" t="s">
        <v>149</v>
      </c>
      <c r="E607" s="325" t="s">
        <v>1</v>
      </c>
      <c r="F607" s="326" t="s">
        <v>188</v>
      </c>
      <c r="H607" s="325" t="s">
        <v>1</v>
      </c>
      <c r="I607" s="134"/>
      <c r="L607" s="324"/>
      <c r="M607" s="327"/>
      <c r="N607" s="328"/>
      <c r="O607" s="328"/>
      <c r="P607" s="328"/>
      <c r="Q607" s="328"/>
      <c r="R607" s="328"/>
      <c r="S607" s="328"/>
      <c r="T607" s="329"/>
      <c r="AT607" s="325" t="s">
        <v>149</v>
      </c>
      <c r="AU607" s="325" t="s">
        <v>80</v>
      </c>
      <c r="AV607" s="323" t="s">
        <v>78</v>
      </c>
      <c r="AW607" s="323" t="s">
        <v>32</v>
      </c>
      <c r="AX607" s="323" t="s">
        <v>72</v>
      </c>
      <c r="AY607" s="325" t="s">
        <v>135</v>
      </c>
    </row>
    <row r="608" spans="1:65" s="330" customFormat="1" x14ac:dyDescent="0.2">
      <c r="B608" s="331"/>
      <c r="D608" s="299" t="s">
        <v>149</v>
      </c>
      <c r="E608" s="332" t="s">
        <v>1</v>
      </c>
      <c r="F608" s="333" t="s">
        <v>743</v>
      </c>
      <c r="H608" s="334">
        <v>1050</v>
      </c>
      <c r="I608" s="142"/>
      <c r="L608" s="331"/>
      <c r="M608" s="335"/>
      <c r="N608" s="336"/>
      <c r="O608" s="336"/>
      <c r="P608" s="336"/>
      <c r="Q608" s="336"/>
      <c r="R608" s="336"/>
      <c r="S608" s="336"/>
      <c r="T608" s="337"/>
      <c r="AT608" s="332" t="s">
        <v>149</v>
      </c>
      <c r="AU608" s="332" t="s">
        <v>80</v>
      </c>
      <c r="AV608" s="330" t="s">
        <v>80</v>
      </c>
      <c r="AW608" s="330" t="s">
        <v>32</v>
      </c>
      <c r="AX608" s="330" t="s">
        <v>72</v>
      </c>
      <c r="AY608" s="332" t="s">
        <v>135</v>
      </c>
    </row>
    <row r="609" spans="1:65" s="323" customFormat="1" x14ac:dyDescent="0.2">
      <c r="B609" s="324"/>
      <c r="D609" s="299" t="s">
        <v>149</v>
      </c>
      <c r="E609" s="325" t="s">
        <v>1</v>
      </c>
      <c r="F609" s="326" t="s">
        <v>1395</v>
      </c>
      <c r="H609" s="325" t="s">
        <v>1</v>
      </c>
      <c r="I609" s="134"/>
      <c r="L609" s="324"/>
      <c r="M609" s="327"/>
      <c r="N609" s="328"/>
      <c r="O609" s="328"/>
      <c r="P609" s="328"/>
      <c r="Q609" s="328"/>
      <c r="R609" s="328"/>
      <c r="S609" s="328"/>
      <c r="T609" s="329"/>
      <c r="AT609" s="325" t="s">
        <v>149</v>
      </c>
      <c r="AU609" s="325" t="s">
        <v>80</v>
      </c>
      <c r="AV609" s="323" t="s">
        <v>78</v>
      </c>
      <c r="AW609" s="323" t="s">
        <v>32</v>
      </c>
      <c r="AX609" s="323" t="s">
        <v>72</v>
      </c>
      <c r="AY609" s="325" t="s">
        <v>135</v>
      </c>
    </row>
    <row r="610" spans="1:65" s="330" customFormat="1" x14ac:dyDescent="0.2">
      <c r="B610" s="331"/>
      <c r="D610" s="299" t="s">
        <v>149</v>
      </c>
      <c r="E610" s="332" t="s">
        <v>1</v>
      </c>
      <c r="F610" s="333" t="s">
        <v>1396</v>
      </c>
      <c r="H610" s="334">
        <v>43</v>
      </c>
      <c r="I610" s="142"/>
      <c r="L610" s="331"/>
      <c r="M610" s="335"/>
      <c r="N610" s="336"/>
      <c r="O610" s="336"/>
      <c r="P610" s="336"/>
      <c r="Q610" s="336"/>
      <c r="R610" s="336"/>
      <c r="S610" s="336"/>
      <c r="T610" s="337"/>
      <c r="AT610" s="332" t="s">
        <v>149</v>
      </c>
      <c r="AU610" s="332" t="s">
        <v>80</v>
      </c>
      <c r="AV610" s="330" t="s">
        <v>80</v>
      </c>
      <c r="AW610" s="330" t="s">
        <v>32</v>
      </c>
      <c r="AX610" s="330" t="s">
        <v>72</v>
      </c>
      <c r="AY610" s="332" t="s">
        <v>135</v>
      </c>
    </row>
    <row r="611" spans="1:65" s="330" customFormat="1" x14ac:dyDescent="0.2">
      <c r="B611" s="331"/>
      <c r="D611" s="299" t="s">
        <v>149</v>
      </c>
      <c r="E611" s="332" t="s">
        <v>1</v>
      </c>
      <c r="F611" s="333" t="s">
        <v>1397</v>
      </c>
      <c r="H611" s="334">
        <v>25</v>
      </c>
      <c r="I611" s="142"/>
      <c r="L611" s="331"/>
      <c r="M611" s="335"/>
      <c r="N611" s="336"/>
      <c r="O611" s="336"/>
      <c r="P611" s="336"/>
      <c r="Q611" s="336"/>
      <c r="R611" s="336"/>
      <c r="S611" s="336"/>
      <c r="T611" s="337"/>
      <c r="AT611" s="332" t="s">
        <v>149</v>
      </c>
      <c r="AU611" s="332" t="s">
        <v>80</v>
      </c>
      <c r="AV611" s="330" t="s">
        <v>80</v>
      </c>
      <c r="AW611" s="330" t="s">
        <v>32</v>
      </c>
      <c r="AX611" s="330" t="s">
        <v>72</v>
      </c>
      <c r="AY611" s="332" t="s">
        <v>135</v>
      </c>
    </row>
    <row r="612" spans="1:65" s="338" customFormat="1" x14ac:dyDescent="0.2">
      <c r="B612" s="339"/>
      <c r="D612" s="299" t="s">
        <v>149</v>
      </c>
      <c r="E612" s="340" t="s">
        <v>1</v>
      </c>
      <c r="F612" s="341" t="s">
        <v>165</v>
      </c>
      <c r="H612" s="342">
        <v>1118</v>
      </c>
      <c r="I612" s="150"/>
      <c r="L612" s="339"/>
      <c r="M612" s="343"/>
      <c r="N612" s="344"/>
      <c r="O612" s="344"/>
      <c r="P612" s="344"/>
      <c r="Q612" s="344"/>
      <c r="R612" s="344"/>
      <c r="S612" s="344"/>
      <c r="T612" s="345"/>
      <c r="AT612" s="340" t="s">
        <v>149</v>
      </c>
      <c r="AU612" s="340" t="s">
        <v>80</v>
      </c>
      <c r="AV612" s="338" t="s">
        <v>141</v>
      </c>
      <c r="AW612" s="338" t="s">
        <v>32</v>
      </c>
      <c r="AX612" s="338" t="s">
        <v>78</v>
      </c>
      <c r="AY612" s="340" t="s">
        <v>135</v>
      </c>
    </row>
    <row r="613" spans="1:65" s="205" customFormat="1" ht="24" customHeight="1" x14ac:dyDescent="0.2">
      <c r="A613" s="201"/>
      <c r="B613" s="202"/>
      <c r="C613" s="309" t="s">
        <v>738</v>
      </c>
      <c r="D613" s="309" t="s">
        <v>479</v>
      </c>
      <c r="E613" s="310" t="s">
        <v>745</v>
      </c>
      <c r="F613" s="311" t="s">
        <v>746</v>
      </c>
      <c r="G613" s="312" t="s">
        <v>234</v>
      </c>
      <c r="H613" s="313">
        <v>1118</v>
      </c>
      <c r="I613" s="168"/>
      <c r="J613" s="314">
        <f>ROUND(I613*H613,2)</f>
        <v>0</v>
      </c>
      <c r="K613" s="311" t="s">
        <v>155</v>
      </c>
      <c r="L613" s="315"/>
      <c r="M613" s="316" t="s">
        <v>1</v>
      </c>
      <c r="N613" s="317" t="s">
        <v>40</v>
      </c>
      <c r="O613" s="294"/>
      <c r="P613" s="295">
        <f>O613*H613</f>
        <v>0</v>
      </c>
      <c r="Q613" s="295">
        <v>2.8999999999999998E-3</v>
      </c>
      <c r="R613" s="295">
        <f>Q613*H613</f>
        <v>3.2422</v>
      </c>
      <c r="S613" s="295">
        <v>0</v>
      </c>
      <c r="T613" s="296">
        <f>S613*H613</f>
        <v>0</v>
      </c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R613" s="297" t="s">
        <v>209</v>
      </c>
      <c r="AT613" s="297" t="s">
        <v>479</v>
      </c>
      <c r="AU613" s="297" t="s">
        <v>80</v>
      </c>
      <c r="AY613" s="192" t="s">
        <v>135</v>
      </c>
      <c r="BE613" s="298">
        <f>IF(N613="základní",J613,0)</f>
        <v>0</v>
      </c>
      <c r="BF613" s="298">
        <f>IF(N613="snížená",J613,0)</f>
        <v>0</v>
      </c>
      <c r="BG613" s="298">
        <f>IF(N613="zákl. přenesená",J613,0)</f>
        <v>0</v>
      </c>
      <c r="BH613" s="298">
        <f>IF(N613="sníž. přenesená",J613,0)</f>
        <v>0</v>
      </c>
      <c r="BI613" s="298">
        <f>IF(N613="nulová",J613,0)</f>
        <v>0</v>
      </c>
      <c r="BJ613" s="192" t="s">
        <v>78</v>
      </c>
      <c r="BK613" s="298">
        <f>ROUND(I613*H613,2)</f>
        <v>0</v>
      </c>
      <c r="BL613" s="192" t="s">
        <v>141</v>
      </c>
      <c r="BM613" s="297" t="s">
        <v>1398</v>
      </c>
    </row>
    <row r="614" spans="1:65" s="205" customFormat="1" x14ac:dyDescent="0.2">
      <c r="A614" s="201"/>
      <c r="B614" s="202"/>
      <c r="C614" s="201"/>
      <c r="D614" s="299" t="s">
        <v>143</v>
      </c>
      <c r="E614" s="201"/>
      <c r="F614" s="300" t="s">
        <v>748</v>
      </c>
      <c r="G614" s="201"/>
      <c r="H614" s="201"/>
      <c r="I614" s="49"/>
      <c r="J614" s="201"/>
      <c r="K614" s="201"/>
      <c r="L614" s="202"/>
      <c r="M614" s="301"/>
      <c r="N614" s="302"/>
      <c r="O614" s="294"/>
      <c r="P614" s="294"/>
      <c r="Q614" s="294"/>
      <c r="R614" s="294"/>
      <c r="S614" s="294"/>
      <c r="T614" s="303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T614" s="192" t="s">
        <v>143</v>
      </c>
      <c r="AU614" s="192" t="s">
        <v>80</v>
      </c>
    </row>
    <row r="615" spans="1:65" s="330" customFormat="1" x14ac:dyDescent="0.2">
      <c r="B615" s="331"/>
      <c r="D615" s="299" t="s">
        <v>149</v>
      </c>
      <c r="F615" s="333"/>
      <c r="H615" s="334"/>
      <c r="I615" s="142"/>
      <c r="L615" s="331"/>
      <c r="M615" s="335"/>
      <c r="N615" s="336"/>
      <c r="O615" s="336"/>
      <c r="P615" s="336"/>
      <c r="Q615" s="336"/>
      <c r="R615" s="336"/>
      <c r="S615" s="336"/>
      <c r="T615" s="337"/>
      <c r="AT615" s="332" t="s">
        <v>149</v>
      </c>
      <c r="AU615" s="332" t="s">
        <v>80</v>
      </c>
      <c r="AV615" s="330" t="s">
        <v>80</v>
      </c>
      <c r="AW615" s="330" t="s">
        <v>3</v>
      </c>
      <c r="AX615" s="330" t="s">
        <v>78</v>
      </c>
      <c r="AY615" s="332" t="s">
        <v>135</v>
      </c>
    </row>
    <row r="616" spans="1:65" s="205" customFormat="1" ht="24" customHeight="1" x14ac:dyDescent="0.2">
      <c r="A616" s="201"/>
      <c r="B616" s="202"/>
      <c r="C616" s="286" t="s">
        <v>744</v>
      </c>
      <c r="D616" s="286" t="s">
        <v>137</v>
      </c>
      <c r="E616" s="287" t="s">
        <v>750</v>
      </c>
      <c r="F616" s="288" t="s">
        <v>751</v>
      </c>
      <c r="G616" s="289" t="s">
        <v>234</v>
      </c>
      <c r="H616" s="290">
        <v>70</v>
      </c>
      <c r="I616" s="119"/>
      <c r="J616" s="291">
        <f>ROUND(I616*H616,2)</f>
        <v>0</v>
      </c>
      <c r="K616" s="288" t="s">
        <v>155</v>
      </c>
      <c r="L616" s="202"/>
      <c r="M616" s="292" t="s">
        <v>1</v>
      </c>
      <c r="N616" s="293" t="s">
        <v>40</v>
      </c>
      <c r="O616" s="294"/>
      <c r="P616" s="295">
        <f>O616*H616</f>
        <v>0</v>
      </c>
      <c r="Q616" s="295">
        <v>1.0000000000000001E-5</v>
      </c>
      <c r="R616" s="295">
        <f>Q616*H616</f>
        <v>7.000000000000001E-4</v>
      </c>
      <c r="S616" s="295">
        <v>0</v>
      </c>
      <c r="T616" s="296">
        <f>S616*H616</f>
        <v>0</v>
      </c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R616" s="297" t="s">
        <v>141</v>
      </c>
      <c r="AT616" s="297" t="s">
        <v>137</v>
      </c>
      <c r="AU616" s="297" t="s">
        <v>80</v>
      </c>
      <c r="AY616" s="192" t="s">
        <v>135</v>
      </c>
      <c r="BE616" s="298">
        <f>IF(N616="základní",J616,0)</f>
        <v>0</v>
      </c>
      <c r="BF616" s="298">
        <f>IF(N616="snížená",J616,0)</f>
        <v>0</v>
      </c>
      <c r="BG616" s="298">
        <f>IF(N616="zákl. přenesená",J616,0)</f>
        <v>0</v>
      </c>
      <c r="BH616" s="298">
        <f>IF(N616="sníž. přenesená",J616,0)</f>
        <v>0</v>
      </c>
      <c r="BI616" s="298">
        <f>IF(N616="nulová",J616,0)</f>
        <v>0</v>
      </c>
      <c r="BJ616" s="192" t="s">
        <v>78</v>
      </c>
      <c r="BK616" s="298">
        <f>ROUND(I616*H616,2)</f>
        <v>0</v>
      </c>
      <c r="BL616" s="192" t="s">
        <v>141</v>
      </c>
      <c r="BM616" s="297" t="s">
        <v>1399</v>
      </c>
    </row>
    <row r="617" spans="1:65" s="205" customFormat="1" ht="19.5" x14ac:dyDescent="0.2">
      <c r="A617" s="201"/>
      <c r="B617" s="202"/>
      <c r="C617" s="201"/>
      <c r="D617" s="299" t="s">
        <v>143</v>
      </c>
      <c r="E617" s="201"/>
      <c r="F617" s="300" t="s">
        <v>753</v>
      </c>
      <c r="G617" s="201"/>
      <c r="H617" s="201"/>
      <c r="I617" s="49"/>
      <c r="J617" s="201"/>
      <c r="K617" s="201"/>
      <c r="L617" s="202"/>
      <c r="M617" s="301"/>
      <c r="N617" s="302"/>
      <c r="O617" s="294"/>
      <c r="P617" s="294"/>
      <c r="Q617" s="294"/>
      <c r="R617" s="294"/>
      <c r="S617" s="294"/>
      <c r="T617" s="303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T617" s="192" t="s">
        <v>143</v>
      </c>
      <c r="AU617" s="192" t="s">
        <v>80</v>
      </c>
    </row>
    <row r="618" spans="1:65" s="205" customFormat="1" ht="19.5" x14ac:dyDescent="0.2">
      <c r="A618" s="201"/>
      <c r="B618" s="202"/>
      <c r="C618" s="201"/>
      <c r="D618" s="299" t="s">
        <v>171</v>
      </c>
      <c r="E618" s="201"/>
      <c r="F618" s="322" t="s">
        <v>1112</v>
      </c>
      <c r="G618" s="201"/>
      <c r="H618" s="201"/>
      <c r="I618" s="49"/>
      <c r="J618" s="201"/>
      <c r="K618" s="201"/>
      <c r="L618" s="202"/>
      <c r="M618" s="301"/>
      <c r="N618" s="302"/>
      <c r="O618" s="294"/>
      <c r="P618" s="294"/>
      <c r="Q618" s="294"/>
      <c r="R618" s="294"/>
      <c r="S618" s="294"/>
      <c r="T618" s="303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T618" s="192" t="s">
        <v>171</v>
      </c>
      <c r="AU618" s="192" t="s">
        <v>80</v>
      </c>
    </row>
    <row r="619" spans="1:65" s="323" customFormat="1" x14ac:dyDescent="0.2">
      <c r="B619" s="324"/>
      <c r="D619" s="299" t="s">
        <v>149</v>
      </c>
      <c r="E619" s="325" t="s">
        <v>1</v>
      </c>
      <c r="F619" s="326" t="s">
        <v>188</v>
      </c>
      <c r="H619" s="325" t="s">
        <v>1</v>
      </c>
      <c r="I619" s="134"/>
      <c r="L619" s="324"/>
      <c r="M619" s="327"/>
      <c r="N619" s="328"/>
      <c r="O619" s="328"/>
      <c r="P619" s="328"/>
      <c r="Q619" s="328"/>
      <c r="R619" s="328"/>
      <c r="S619" s="328"/>
      <c r="T619" s="329"/>
      <c r="AT619" s="325" t="s">
        <v>149</v>
      </c>
      <c r="AU619" s="325" t="s">
        <v>80</v>
      </c>
      <c r="AV619" s="323" t="s">
        <v>78</v>
      </c>
      <c r="AW619" s="323" t="s">
        <v>32</v>
      </c>
      <c r="AX619" s="323" t="s">
        <v>72</v>
      </c>
      <c r="AY619" s="325" t="s">
        <v>135</v>
      </c>
    </row>
    <row r="620" spans="1:65" s="330" customFormat="1" x14ac:dyDescent="0.2">
      <c r="B620" s="331"/>
      <c r="D620" s="299" t="s">
        <v>149</v>
      </c>
      <c r="E620" s="332" t="s">
        <v>1</v>
      </c>
      <c r="F620" s="333" t="s">
        <v>754</v>
      </c>
      <c r="H620" s="334">
        <v>70</v>
      </c>
      <c r="I620" s="142"/>
      <c r="L620" s="331"/>
      <c r="M620" s="335"/>
      <c r="N620" s="336"/>
      <c r="O620" s="336"/>
      <c r="P620" s="336"/>
      <c r="Q620" s="336"/>
      <c r="R620" s="336"/>
      <c r="S620" s="336"/>
      <c r="T620" s="337"/>
      <c r="AT620" s="332" t="s">
        <v>149</v>
      </c>
      <c r="AU620" s="332" t="s">
        <v>80</v>
      </c>
      <c r="AV620" s="330" t="s">
        <v>80</v>
      </c>
      <c r="AW620" s="330" t="s">
        <v>32</v>
      </c>
      <c r="AX620" s="330" t="s">
        <v>78</v>
      </c>
      <c r="AY620" s="332" t="s">
        <v>135</v>
      </c>
    </row>
    <row r="621" spans="1:65" s="205" customFormat="1" ht="24" customHeight="1" x14ac:dyDescent="0.2">
      <c r="A621" s="201"/>
      <c r="B621" s="202"/>
      <c r="C621" s="309" t="s">
        <v>749</v>
      </c>
      <c r="D621" s="309" t="s">
        <v>479</v>
      </c>
      <c r="E621" s="310" t="s">
        <v>756</v>
      </c>
      <c r="F621" s="311" t="s">
        <v>757</v>
      </c>
      <c r="G621" s="312" t="s">
        <v>234</v>
      </c>
      <c r="H621" s="313">
        <v>70</v>
      </c>
      <c r="I621" s="168"/>
      <c r="J621" s="314">
        <f>ROUND(I621*H621,2)</f>
        <v>0</v>
      </c>
      <c r="K621" s="311" t="s">
        <v>155</v>
      </c>
      <c r="L621" s="315"/>
      <c r="M621" s="316" t="s">
        <v>1</v>
      </c>
      <c r="N621" s="317" t="s">
        <v>40</v>
      </c>
      <c r="O621" s="294"/>
      <c r="P621" s="295">
        <f>O621*H621</f>
        <v>0</v>
      </c>
      <c r="Q621" s="295">
        <v>4.5999999999999999E-3</v>
      </c>
      <c r="R621" s="295">
        <f>Q621*H621</f>
        <v>0.32200000000000001</v>
      </c>
      <c r="S621" s="295">
        <v>0</v>
      </c>
      <c r="T621" s="296">
        <f>S621*H621</f>
        <v>0</v>
      </c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R621" s="297" t="s">
        <v>209</v>
      </c>
      <c r="AT621" s="297" t="s">
        <v>479</v>
      </c>
      <c r="AU621" s="297" t="s">
        <v>80</v>
      </c>
      <c r="AY621" s="192" t="s">
        <v>135</v>
      </c>
      <c r="BE621" s="298">
        <f>IF(N621="základní",J621,0)</f>
        <v>0</v>
      </c>
      <c r="BF621" s="298">
        <f>IF(N621="snížená",J621,0)</f>
        <v>0</v>
      </c>
      <c r="BG621" s="298">
        <f>IF(N621="zákl. přenesená",J621,0)</f>
        <v>0</v>
      </c>
      <c r="BH621" s="298">
        <f>IF(N621="sníž. přenesená",J621,0)</f>
        <v>0</v>
      </c>
      <c r="BI621" s="298">
        <f>IF(N621="nulová",J621,0)</f>
        <v>0</v>
      </c>
      <c r="BJ621" s="192" t="s">
        <v>78</v>
      </c>
      <c r="BK621" s="298">
        <f>ROUND(I621*H621,2)</f>
        <v>0</v>
      </c>
      <c r="BL621" s="192" t="s">
        <v>141</v>
      </c>
      <c r="BM621" s="297" t="s">
        <v>1400</v>
      </c>
    </row>
    <row r="622" spans="1:65" s="205" customFormat="1" x14ac:dyDescent="0.2">
      <c r="A622" s="201"/>
      <c r="B622" s="202"/>
      <c r="C622" s="201"/>
      <c r="D622" s="299" t="s">
        <v>143</v>
      </c>
      <c r="E622" s="201"/>
      <c r="F622" s="300" t="s">
        <v>759</v>
      </c>
      <c r="G622" s="201"/>
      <c r="H622" s="201"/>
      <c r="I622" s="49"/>
      <c r="J622" s="201"/>
      <c r="K622" s="201"/>
      <c r="L622" s="202"/>
      <c r="M622" s="301"/>
      <c r="N622" s="302"/>
      <c r="O622" s="294"/>
      <c r="P622" s="294"/>
      <c r="Q622" s="294"/>
      <c r="R622" s="294"/>
      <c r="S622" s="294"/>
      <c r="T622" s="303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T622" s="192" t="s">
        <v>143</v>
      </c>
      <c r="AU622" s="192" t="s">
        <v>80</v>
      </c>
    </row>
    <row r="623" spans="1:65" s="330" customFormat="1" x14ac:dyDescent="0.2">
      <c r="B623" s="331"/>
      <c r="D623" s="299" t="s">
        <v>149</v>
      </c>
      <c r="F623" s="333"/>
      <c r="H623" s="334"/>
      <c r="I623" s="142"/>
      <c r="L623" s="331"/>
      <c r="M623" s="335"/>
      <c r="N623" s="336"/>
      <c r="O623" s="336"/>
      <c r="P623" s="336"/>
      <c r="Q623" s="336"/>
      <c r="R623" s="336"/>
      <c r="S623" s="336"/>
      <c r="T623" s="337"/>
      <c r="AT623" s="332" t="s">
        <v>149</v>
      </c>
      <c r="AU623" s="332" t="s">
        <v>80</v>
      </c>
      <c r="AV623" s="330" t="s">
        <v>80</v>
      </c>
      <c r="AW623" s="330" t="s">
        <v>3</v>
      </c>
      <c r="AX623" s="330" t="s">
        <v>78</v>
      </c>
      <c r="AY623" s="332" t="s">
        <v>135</v>
      </c>
    </row>
    <row r="624" spans="1:65" s="205" customFormat="1" ht="24" customHeight="1" x14ac:dyDescent="0.2">
      <c r="A624" s="201"/>
      <c r="B624" s="202"/>
      <c r="C624" s="286" t="s">
        <v>755</v>
      </c>
      <c r="D624" s="286" t="s">
        <v>137</v>
      </c>
      <c r="E624" s="287" t="s">
        <v>761</v>
      </c>
      <c r="F624" s="288" t="s">
        <v>762</v>
      </c>
      <c r="G624" s="289" t="s">
        <v>234</v>
      </c>
      <c r="H624" s="290">
        <v>4.5999999999999996</v>
      </c>
      <c r="I624" s="119"/>
      <c r="J624" s="291">
        <f>ROUND(I624*H624,2)</f>
        <v>0</v>
      </c>
      <c r="K624" s="288" t="s">
        <v>155</v>
      </c>
      <c r="L624" s="202"/>
      <c r="M624" s="292" t="s">
        <v>1</v>
      </c>
      <c r="N624" s="293" t="s">
        <v>40</v>
      </c>
      <c r="O624" s="294"/>
      <c r="P624" s="295">
        <f>O624*H624</f>
        <v>0</v>
      </c>
      <c r="Q624" s="295">
        <v>2.0000000000000002E-5</v>
      </c>
      <c r="R624" s="295">
        <f>Q624*H624</f>
        <v>9.2E-5</v>
      </c>
      <c r="S624" s="295">
        <v>0</v>
      </c>
      <c r="T624" s="296">
        <f>S624*H624</f>
        <v>0</v>
      </c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R624" s="297" t="s">
        <v>141</v>
      </c>
      <c r="AT624" s="297" t="s">
        <v>137</v>
      </c>
      <c r="AU624" s="297" t="s">
        <v>80</v>
      </c>
      <c r="AY624" s="192" t="s">
        <v>135</v>
      </c>
      <c r="BE624" s="298">
        <f>IF(N624="základní",J624,0)</f>
        <v>0</v>
      </c>
      <c r="BF624" s="298">
        <f>IF(N624="snížená",J624,0)</f>
        <v>0</v>
      </c>
      <c r="BG624" s="298">
        <f>IF(N624="zákl. přenesená",J624,0)</f>
        <v>0</v>
      </c>
      <c r="BH624" s="298">
        <f>IF(N624="sníž. přenesená",J624,0)</f>
        <v>0</v>
      </c>
      <c r="BI624" s="298">
        <f>IF(N624="nulová",J624,0)</f>
        <v>0</v>
      </c>
      <c r="BJ624" s="192" t="s">
        <v>78</v>
      </c>
      <c r="BK624" s="298">
        <f>ROUND(I624*H624,2)</f>
        <v>0</v>
      </c>
      <c r="BL624" s="192" t="s">
        <v>141</v>
      </c>
      <c r="BM624" s="297" t="s">
        <v>1401</v>
      </c>
    </row>
    <row r="625" spans="1:65" s="205" customFormat="1" ht="19.5" x14ac:dyDescent="0.2">
      <c r="A625" s="201"/>
      <c r="B625" s="202"/>
      <c r="C625" s="201"/>
      <c r="D625" s="299" t="s">
        <v>143</v>
      </c>
      <c r="E625" s="201"/>
      <c r="F625" s="300" t="s">
        <v>764</v>
      </c>
      <c r="G625" s="201"/>
      <c r="H625" s="201"/>
      <c r="I625" s="49"/>
      <c r="J625" s="201"/>
      <c r="K625" s="201"/>
      <c r="L625" s="202"/>
      <c r="M625" s="301"/>
      <c r="N625" s="302"/>
      <c r="O625" s="294"/>
      <c r="P625" s="294"/>
      <c r="Q625" s="294"/>
      <c r="R625" s="294"/>
      <c r="S625" s="294"/>
      <c r="T625" s="303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T625" s="192" t="s">
        <v>143</v>
      </c>
      <c r="AU625" s="192" t="s">
        <v>80</v>
      </c>
    </row>
    <row r="626" spans="1:65" s="205" customFormat="1" ht="19.5" x14ac:dyDescent="0.2">
      <c r="A626" s="201"/>
      <c r="B626" s="202"/>
      <c r="C626" s="201"/>
      <c r="D626" s="299" t="s">
        <v>171</v>
      </c>
      <c r="E626" s="201"/>
      <c r="F626" s="322" t="s">
        <v>1112</v>
      </c>
      <c r="G626" s="201"/>
      <c r="H626" s="201"/>
      <c r="I626" s="49"/>
      <c r="J626" s="201"/>
      <c r="K626" s="201"/>
      <c r="L626" s="202"/>
      <c r="M626" s="301"/>
      <c r="N626" s="302"/>
      <c r="O626" s="294"/>
      <c r="P626" s="294"/>
      <c r="Q626" s="294"/>
      <c r="R626" s="294"/>
      <c r="S626" s="294"/>
      <c r="T626" s="303"/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T626" s="192" t="s">
        <v>171</v>
      </c>
      <c r="AU626" s="192" t="s">
        <v>80</v>
      </c>
    </row>
    <row r="627" spans="1:65" s="323" customFormat="1" x14ac:dyDescent="0.2">
      <c r="B627" s="324"/>
      <c r="D627" s="299" t="s">
        <v>149</v>
      </c>
      <c r="E627" s="325" t="s">
        <v>1</v>
      </c>
      <c r="F627" s="326" t="s">
        <v>1402</v>
      </c>
      <c r="H627" s="325" t="s">
        <v>1</v>
      </c>
      <c r="I627" s="134"/>
      <c r="L627" s="324"/>
      <c r="M627" s="327"/>
      <c r="N627" s="328"/>
      <c r="O627" s="328"/>
      <c r="P627" s="328"/>
      <c r="Q627" s="328"/>
      <c r="R627" s="328"/>
      <c r="S627" s="328"/>
      <c r="T627" s="329"/>
      <c r="AT627" s="325" t="s">
        <v>149</v>
      </c>
      <c r="AU627" s="325" t="s">
        <v>80</v>
      </c>
      <c r="AV627" s="323" t="s">
        <v>78</v>
      </c>
      <c r="AW627" s="323" t="s">
        <v>32</v>
      </c>
      <c r="AX627" s="323" t="s">
        <v>72</v>
      </c>
      <c r="AY627" s="325" t="s">
        <v>135</v>
      </c>
    </row>
    <row r="628" spans="1:65" s="330" customFormat="1" x14ac:dyDescent="0.2">
      <c r="B628" s="331"/>
      <c r="D628" s="299" t="s">
        <v>149</v>
      </c>
      <c r="E628" s="332" t="s">
        <v>1</v>
      </c>
      <c r="F628" s="333" t="s">
        <v>1403</v>
      </c>
      <c r="H628" s="334">
        <v>4.5999999999999996</v>
      </c>
      <c r="I628" s="142"/>
      <c r="L628" s="331"/>
      <c r="M628" s="335"/>
      <c r="N628" s="336"/>
      <c r="O628" s="336"/>
      <c r="P628" s="336"/>
      <c r="Q628" s="336"/>
      <c r="R628" s="336"/>
      <c r="S628" s="336"/>
      <c r="T628" s="337"/>
      <c r="AT628" s="332" t="s">
        <v>149</v>
      </c>
      <c r="AU628" s="332" t="s">
        <v>80</v>
      </c>
      <c r="AV628" s="330" t="s">
        <v>80</v>
      </c>
      <c r="AW628" s="330" t="s">
        <v>32</v>
      </c>
      <c r="AX628" s="330" t="s">
        <v>78</v>
      </c>
      <c r="AY628" s="332" t="s">
        <v>135</v>
      </c>
    </row>
    <row r="629" spans="1:65" s="205" customFormat="1" ht="24" customHeight="1" x14ac:dyDescent="0.2">
      <c r="A629" s="201"/>
      <c r="B629" s="202"/>
      <c r="C629" s="309" t="s">
        <v>760</v>
      </c>
      <c r="D629" s="309" t="s">
        <v>479</v>
      </c>
      <c r="E629" s="310" t="s">
        <v>770</v>
      </c>
      <c r="F629" s="311" t="s">
        <v>771</v>
      </c>
      <c r="G629" s="312" t="s">
        <v>234</v>
      </c>
      <c r="H629" s="313">
        <v>4.5999999999999996</v>
      </c>
      <c r="I629" s="168"/>
      <c r="J629" s="314">
        <f>ROUND(I629*H629,2)</f>
        <v>0</v>
      </c>
      <c r="K629" s="311" t="s">
        <v>155</v>
      </c>
      <c r="L629" s="315"/>
      <c r="M629" s="316" t="s">
        <v>1</v>
      </c>
      <c r="N629" s="317" t="s">
        <v>40</v>
      </c>
      <c r="O629" s="294"/>
      <c r="P629" s="295">
        <f>O629*H629</f>
        <v>0</v>
      </c>
      <c r="Q629" s="295">
        <v>7.3099999999999997E-3</v>
      </c>
      <c r="R629" s="295">
        <f>Q629*H629</f>
        <v>3.3625999999999996E-2</v>
      </c>
      <c r="S629" s="295">
        <v>0</v>
      </c>
      <c r="T629" s="296">
        <f>S629*H629</f>
        <v>0</v>
      </c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R629" s="297" t="s">
        <v>209</v>
      </c>
      <c r="AT629" s="297" t="s">
        <v>479</v>
      </c>
      <c r="AU629" s="297" t="s">
        <v>80</v>
      </c>
      <c r="AY629" s="192" t="s">
        <v>135</v>
      </c>
      <c r="BE629" s="298">
        <f>IF(N629="základní",J629,0)</f>
        <v>0</v>
      </c>
      <c r="BF629" s="298">
        <f>IF(N629="snížená",J629,0)</f>
        <v>0</v>
      </c>
      <c r="BG629" s="298">
        <f>IF(N629="zákl. přenesená",J629,0)</f>
        <v>0</v>
      </c>
      <c r="BH629" s="298">
        <f>IF(N629="sníž. přenesená",J629,0)</f>
        <v>0</v>
      </c>
      <c r="BI629" s="298">
        <f>IF(N629="nulová",J629,0)</f>
        <v>0</v>
      </c>
      <c r="BJ629" s="192" t="s">
        <v>78</v>
      </c>
      <c r="BK629" s="298">
        <f>ROUND(I629*H629,2)</f>
        <v>0</v>
      </c>
      <c r="BL629" s="192" t="s">
        <v>141</v>
      </c>
      <c r="BM629" s="297" t="s">
        <v>1404</v>
      </c>
    </row>
    <row r="630" spans="1:65" s="205" customFormat="1" x14ac:dyDescent="0.2">
      <c r="A630" s="201"/>
      <c r="B630" s="202"/>
      <c r="C630" s="201"/>
      <c r="D630" s="299" t="s">
        <v>143</v>
      </c>
      <c r="E630" s="201"/>
      <c r="F630" s="300" t="s">
        <v>773</v>
      </c>
      <c r="G630" s="201"/>
      <c r="H630" s="201"/>
      <c r="I630" s="49"/>
      <c r="J630" s="201"/>
      <c r="K630" s="201"/>
      <c r="L630" s="202"/>
      <c r="M630" s="301"/>
      <c r="N630" s="302"/>
      <c r="O630" s="294"/>
      <c r="P630" s="294"/>
      <c r="Q630" s="294"/>
      <c r="R630" s="294"/>
      <c r="S630" s="294"/>
      <c r="T630" s="303"/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T630" s="192" t="s">
        <v>143</v>
      </c>
      <c r="AU630" s="192" t="s">
        <v>80</v>
      </c>
    </row>
    <row r="631" spans="1:65" s="330" customFormat="1" x14ac:dyDescent="0.2">
      <c r="B631" s="331"/>
      <c r="D631" s="299" t="s">
        <v>149</v>
      </c>
      <c r="F631" s="333"/>
      <c r="H631" s="334"/>
      <c r="I631" s="142"/>
      <c r="L631" s="331"/>
      <c r="M631" s="335"/>
      <c r="N631" s="336"/>
      <c r="O631" s="336"/>
      <c r="P631" s="336"/>
      <c r="Q631" s="336"/>
      <c r="R631" s="336"/>
      <c r="S631" s="336"/>
      <c r="T631" s="337"/>
      <c r="AT631" s="332" t="s">
        <v>149</v>
      </c>
      <c r="AU631" s="332" t="s">
        <v>80</v>
      </c>
      <c r="AV631" s="330" t="s">
        <v>80</v>
      </c>
      <c r="AW631" s="330" t="s">
        <v>3</v>
      </c>
      <c r="AX631" s="330" t="s">
        <v>78</v>
      </c>
      <c r="AY631" s="332" t="s">
        <v>135</v>
      </c>
    </row>
    <row r="632" spans="1:65" s="205" customFormat="1" ht="24" customHeight="1" x14ac:dyDescent="0.2">
      <c r="A632" s="201"/>
      <c r="B632" s="202"/>
      <c r="C632" s="286" t="s">
        <v>769</v>
      </c>
      <c r="D632" s="286" t="s">
        <v>137</v>
      </c>
      <c r="E632" s="287" t="s">
        <v>775</v>
      </c>
      <c r="F632" s="288" t="s">
        <v>776</v>
      </c>
      <c r="G632" s="289" t="s">
        <v>234</v>
      </c>
      <c r="H632" s="290">
        <v>313.7</v>
      </c>
      <c r="I632" s="119"/>
      <c r="J632" s="291">
        <f>ROUND(I632*H632,2)</f>
        <v>0</v>
      </c>
      <c r="K632" s="288" t="s">
        <v>155</v>
      </c>
      <c r="L632" s="202"/>
      <c r="M632" s="292" t="s">
        <v>1</v>
      </c>
      <c r="N632" s="293" t="s">
        <v>40</v>
      </c>
      <c r="O632" s="294"/>
      <c r="P632" s="295">
        <f>O632*H632</f>
        <v>0</v>
      </c>
      <c r="Q632" s="295">
        <v>2.0000000000000002E-5</v>
      </c>
      <c r="R632" s="295">
        <f>Q632*H632</f>
        <v>6.2740000000000001E-3</v>
      </c>
      <c r="S632" s="295">
        <v>0</v>
      </c>
      <c r="T632" s="296">
        <f>S632*H632</f>
        <v>0</v>
      </c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R632" s="297" t="s">
        <v>141</v>
      </c>
      <c r="AT632" s="297" t="s">
        <v>137</v>
      </c>
      <c r="AU632" s="297" t="s">
        <v>80</v>
      </c>
      <c r="AY632" s="192" t="s">
        <v>135</v>
      </c>
      <c r="BE632" s="298">
        <f>IF(N632="základní",J632,0)</f>
        <v>0</v>
      </c>
      <c r="BF632" s="298">
        <f>IF(N632="snížená",J632,0)</f>
        <v>0</v>
      </c>
      <c r="BG632" s="298">
        <f>IF(N632="zákl. přenesená",J632,0)</f>
        <v>0</v>
      </c>
      <c r="BH632" s="298">
        <f>IF(N632="sníž. přenesená",J632,0)</f>
        <v>0</v>
      </c>
      <c r="BI632" s="298">
        <f>IF(N632="nulová",J632,0)</f>
        <v>0</v>
      </c>
      <c r="BJ632" s="192" t="s">
        <v>78</v>
      </c>
      <c r="BK632" s="298">
        <f>ROUND(I632*H632,2)</f>
        <v>0</v>
      </c>
      <c r="BL632" s="192" t="s">
        <v>141</v>
      </c>
      <c r="BM632" s="297" t="s">
        <v>1405</v>
      </c>
    </row>
    <row r="633" spans="1:65" s="205" customFormat="1" ht="19.5" x14ac:dyDescent="0.2">
      <c r="A633" s="201"/>
      <c r="B633" s="202"/>
      <c r="C633" s="201"/>
      <c r="D633" s="299" t="s">
        <v>143</v>
      </c>
      <c r="E633" s="201"/>
      <c r="F633" s="300" t="s">
        <v>778</v>
      </c>
      <c r="G633" s="201"/>
      <c r="H633" s="201"/>
      <c r="I633" s="49"/>
      <c r="J633" s="201"/>
      <c r="K633" s="201"/>
      <c r="L633" s="202"/>
      <c r="M633" s="301"/>
      <c r="N633" s="302"/>
      <c r="O633" s="294"/>
      <c r="P633" s="294"/>
      <c r="Q633" s="294"/>
      <c r="R633" s="294"/>
      <c r="S633" s="294"/>
      <c r="T633" s="303"/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T633" s="192" t="s">
        <v>143</v>
      </c>
      <c r="AU633" s="192" t="s">
        <v>80</v>
      </c>
    </row>
    <row r="634" spans="1:65" s="205" customFormat="1" ht="19.5" x14ac:dyDescent="0.2">
      <c r="A634" s="201"/>
      <c r="B634" s="202"/>
      <c r="C634" s="201"/>
      <c r="D634" s="299" t="s">
        <v>171</v>
      </c>
      <c r="E634" s="201"/>
      <c r="F634" s="322" t="s">
        <v>1112</v>
      </c>
      <c r="G634" s="201"/>
      <c r="H634" s="201"/>
      <c r="I634" s="49"/>
      <c r="J634" s="201"/>
      <c r="K634" s="201"/>
      <c r="L634" s="202"/>
      <c r="M634" s="301"/>
      <c r="N634" s="302"/>
      <c r="O634" s="294"/>
      <c r="P634" s="294"/>
      <c r="Q634" s="294"/>
      <c r="R634" s="294"/>
      <c r="S634" s="294"/>
      <c r="T634" s="303"/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T634" s="192" t="s">
        <v>171</v>
      </c>
      <c r="AU634" s="192" t="s">
        <v>80</v>
      </c>
    </row>
    <row r="635" spans="1:65" s="330" customFormat="1" x14ac:dyDescent="0.2">
      <c r="B635" s="331"/>
      <c r="D635" s="299" t="s">
        <v>149</v>
      </c>
      <c r="E635" s="332" t="s">
        <v>1</v>
      </c>
      <c r="F635" s="333" t="s">
        <v>1406</v>
      </c>
      <c r="H635" s="334">
        <v>16.7</v>
      </c>
      <c r="I635" s="142"/>
      <c r="L635" s="331"/>
      <c r="M635" s="335"/>
      <c r="N635" s="336"/>
      <c r="O635" s="336"/>
      <c r="P635" s="336"/>
      <c r="Q635" s="336"/>
      <c r="R635" s="336"/>
      <c r="S635" s="336"/>
      <c r="T635" s="337"/>
      <c r="AT635" s="332" t="s">
        <v>149</v>
      </c>
      <c r="AU635" s="332" t="s">
        <v>80</v>
      </c>
      <c r="AV635" s="330" t="s">
        <v>80</v>
      </c>
      <c r="AW635" s="330" t="s">
        <v>32</v>
      </c>
      <c r="AX635" s="330" t="s">
        <v>72</v>
      </c>
      <c r="AY635" s="332" t="s">
        <v>135</v>
      </c>
    </row>
    <row r="636" spans="1:65" s="330" customFormat="1" x14ac:dyDescent="0.2">
      <c r="B636" s="331"/>
      <c r="D636" s="299" t="s">
        <v>149</v>
      </c>
      <c r="E636" s="332" t="s">
        <v>1</v>
      </c>
      <c r="F636" s="333" t="s">
        <v>1407</v>
      </c>
      <c r="H636" s="334">
        <v>194.9</v>
      </c>
      <c r="I636" s="142"/>
      <c r="L636" s="331"/>
      <c r="M636" s="335"/>
      <c r="N636" s="336"/>
      <c r="O636" s="336"/>
      <c r="P636" s="336"/>
      <c r="Q636" s="336"/>
      <c r="R636" s="336"/>
      <c r="S636" s="336"/>
      <c r="T636" s="337"/>
      <c r="AT636" s="332" t="s">
        <v>149</v>
      </c>
      <c r="AU636" s="332" t="s">
        <v>80</v>
      </c>
      <c r="AV636" s="330" t="s">
        <v>80</v>
      </c>
      <c r="AW636" s="330" t="s">
        <v>32</v>
      </c>
      <c r="AX636" s="330" t="s">
        <v>72</v>
      </c>
      <c r="AY636" s="332" t="s">
        <v>135</v>
      </c>
    </row>
    <row r="637" spans="1:65" s="330" customFormat="1" x14ac:dyDescent="0.2">
      <c r="B637" s="331"/>
      <c r="D637" s="299" t="s">
        <v>149</v>
      </c>
      <c r="E637" s="332" t="s">
        <v>1</v>
      </c>
      <c r="F637" s="333" t="s">
        <v>1408</v>
      </c>
      <c r="H637" s="334">
        <v>5.0999999999999996</v>
      </c>
      <c r="I637" s="142"/>
      <c r="L637" s="331"/>
      <c r="M637" s="335"/>
      <c r="N637" s="336"/>
      <c r="O637" s="336"/>
      <c r="P637" s="336"/>
      <c r="Q637" s="336"/>
      <c r="R637" s="336"/>
      <c r="S637" s="336"/>
      <c r="T637" s="337"/>
      <c r="AT637" s="332" t="s">
        <v>149</v>
      </c>
      <c r="AU637" s="332" t="s">
        <v>80</v>
      </c>
      <c r="AV637" s="330" t="s">
        <v>80</v>
      </c>
      <c r="AW637" s="330" t="s">
        <v>32</v>
      </c>
      <c r="AX637" s="330" t="s">
        <v>72</v>
      </c>
      <c r="AY637" s="332" t="s">
        <v>135</v>
      </c>
    </row>
    <row r="638" spans="1:65" s="330" customFormat="1" x14ac:dyDescent="0.2">
      <c r="B638" s="331"/>
      <c r="D638" s="299" t="s">
        <v>149</v>
      </c>
      <c r="E638" s="332" t="s">
        <v>1</v>
      </c>
      <c r="F638" s="333" t="s">
        <v>1409</v>
      </c>
      <c r="H638" s="334">
        <v>50.4</v>
      </c>
      <c r="I638" s="142"/>
      <c r="L638" s="331"/>
      <c r="M638" s="335"/>
      <c r="N638" s="336"/>
      <c r="O638" s="336"/>
      <c r="P638" s="336"/>
      <c r="Q638" s="336"/>
      <c r="R638" s="336"/>
      <c r="S638" s="336"/>
      <c r="T638" s="337"/>
      <c r="AT638" s="332" t="s">
        <v>149</v>
      </c>
      <c r="AU638" s="332" t="s">
        <v>80</v>
      </c>
      <c r="AV638" s="330" t="s">
        <v>80</v>
      </c>
      <c r="AW638" s="330" t="s">
        <v>32</v>
      </c>
      <c r="AX638" s="330" t="s">
        <v>72</v>
      </c>
      <c r="AY638" s="332" t="s">
        <v>135</v>
      </c>
    </row>
    <row r="639" spans="1:65" s="330" customFormat="1" x14ac:dyDescent="0.2">
      <c r="B639" s="331"/>
      <c r="D639" s="299" t="s">
        <v>149</v>
      </c>
      <c r="E639" s="332" t="s">
        <v>1</v>
      </c>
      <c r="F639" s="333" t="s">
        <v>1410</v>
      </c>
      <c r="H639" s="334">
        <v>46.6</v>
      </c>
      <c r="I639" s="142"/>
      <c r="L639" s="331"/>
      <c r="M639" s="335"/>
      <c r="N639" s="336"/>
      <c r="O639" s="336"/>
      <c r="P639" s="336"/>
      <c r="Q639" s="336"/>
      <c r="R639" s="336"/>
      <c r="S639" s="336"/>
      <c r="T639" s="337"/>
      <c r="AT639" s="332" t="s">
        <v>149</v>
      </c>
      <c r="AU639" s="332" t="s">
        <v>80</v>
      </c>
      <c r="AV639" s="330" t="s">
        <v>80</v>
      </c>
      <c r="AW639" s="330" t="s">
        <v>32</v>
      </c>
      <c r="AX639" s="330" t="s">
        <v>72</v>
      </c>
      <c r="AY639" s="332" t="s">
        <v>135</v>
      </c>
    </row>
    <row r="640" spans="1:65" s="338" customFormat="1" x14ac:dyDescent="0.2">
      <c r="B640" s="339"/>
      <c r="D640" s="299" t="s">
        <v>149</v>
      </c>
      <c r="E640" s="340" t="s">
        <v>1</v>
      </c>
      <c r="F640" s="341" t="s">
        <v>165</v>
      </c>
      <c r="H640" s="342">
        <v>313.7</v>
      </c>
      <c r="I640" s="150"/>
      <c r="L640" s="339"/>
      <c r="M640" s="343"/>
      <c r="N640" s="344"/>
      <c r="O640" s="344"/>
      <c r="P640" s="344"/>
      <c r="Q640" s="344"/>
      <c r="R640" s="344"/>
      <c r="S640" s="344"/>
      <c r="T640" s="345"/>
      <c r="AT640" s="340" t="s">
        <v>149</v>
      </c>
      <c r="AU640" s="340" t="s">
        <v>80</v>
      </c>
      <c r="AV640" s="338" t="s">
        <v>141</v>
      </c>
      <c r="AW640" s="338" t="s">
        <v>32</v>
      </c>
      <c r="AX640" s="338" t="s">
        <v>78</v>
      </c>
      <c r="AY640" s="340" t="s">
        <v>135</v>
      </c>
    </row>
    <row r="641" spans="1:65" s="205" customFormat="1" ht="24" customHeight="1" x14ac:dyDescent="0.2">
      <c r="A641" s="201"/>
      <c r="B641" s="202"/>
      <c r="C641" s="309" t="s">
        <v>774</v>
      </c>
      <c r="D641" s="309" t="s">
        <v>479</v>
      </c>
      <c r="E641" s="310" t="s">
        <v>790</v>
      </c>
      <c r="F641" s="311" t="s">
        <v>791</v>
      </c>
      <c r="G641" s="312" t="s">
        <v>234</v>
      </c>
      <c r="H641" s="313">
        <v>313.7</v>
      </c>
      <c r="I641" s="168"/>
      <c r="J641" s="314">
        <f>ROUND(I641*H641,2)</f>
        <v>0</v>
      </c>
      <c r="K641" s="311" t="s">
        <v>155</v>
      </c>
      <c r="L641" s="315"/>
      <c r="M641" s="316" t="s">
        <v>1</v>
      </c>
      <c r="N641" s="317" t="s">
        <v>40</v>
      </c>
      <c r="O641" s="294"/>
      <c r="P641" s="295">
        <f>O641*H641</f>
        <v>0</v>
      </c>
      <c r="Q641" s="295">
        <v>1.142E-2</v>
      </c>
      <c r="R641" s="295">
        <f>Q641*H641</f>
        <v>3.5824539999999998</v>
      </c>
      <c r="S641" s="295">
        <v>0</v>
      </c>
      <c r="T641" s="296">
        <f>S641*H641</f>
        <v>0</v>
      </c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R641" s="297" t="s">
        <v>209</v>
      </c>
      <c r="AT641" s="297" t="s">
        <v>479</v>
      </c>
      <c r="AU641" s="297" t="s">
        <v>80</v>
      </c>
      <c r="AY641" s="192" t="s">
        <v>135</v>
      </c>
      <c r="BE641" s="298">
        <f>IF(N641="základní",J641,0)</f>
        <v>0</v>
      </c>
      <c r="BF641" s="298">
        <f>IF(N641="snížená",J641,0)</f>
        <v>0</v>
      </c>
      <c r="BG641" s="298">
        <f>IF(N641="zákl. přenesená",J641,0)</f>
        <v>0</v>
      </c>
      <c r="BH641" s="298">
        <f>IF(N641="sníž. přenesená",J641,0)</f>
        <v>0</v>
      </c>
      <c r="BI641" s="298">
        <f>IF(N641="nulová",J641,0)</f>
        <v>0</v>
      </c>
      <c r="BJ641" s="192" t="s">
        <v>78</v>
      </c>
      <c r="BK641" s="298">
        <f>ROUND(I641*H641,2)</f>
        <v>0</v>
      </c>
      <c r="BL641" s="192" t="s">
        <v>141</v>
      </c>
      <c r="BM641" s="297" t="s">
        <v>1411</v>
      </c>
    </row>
    <row r="642" spans="1:65" s="205" customFormat="1" x14ac:dyDescent="0.2">
      <c r="A642" s="201"/>
      <c r="B642" s="202"/>
      <c r="C642" s="201"/>
      <c r="D642" s="299" t="s">
        <v>143</v>
      </c>
      <c r="E642" s="201"/>
      <c r="F642" s="300" t="s">
        <v>793</v>
      </c>
      <c r="G642" s="201"/>
      <c r="H642" s="201"/>
      <c r="I642" s="49"/>
      <c r="J642" s="201"/>
      <c r="K642" s="201"/>
      <c r="L642" s="202"/>
      <c r="M642" s="301"/>
      <c r="N642" s="302"/>
      <c r="O642" s="294"/>
      <c r="P642" s="294"/>
      <c r="Q642" s="294"/>
      <c r="R642" s="294"/>
      <c r="S642" s="294"/>
      <c r="T642" s="303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T642" s="192" t="s">
        <v>143</v>
      </c>
      <c r="AU642" s="192" t="s">
        <v>80</v>
      </c>
    </row>
    <row r="643" spans="1:65" s="330" customFormat="1" x14ac:dyDescent="0.2">
      <c r="B643" s="331"/>
      <c r="D643" s="299" t="s">
        <v>149</v>
      </c>
      <c r="F643" s="333"/>
      <c r="H643" s="334"/>
      <c r="I643" s="142"/>
      <c r="L643" s="331"/>
      <c r="M643" s="335"/>
      <c r="N643" s="336"/>
      <c r="O643" s="336"/>
      <c r="P643" s="336"/>
      <c r="Q643" s="336"/>
      <c r="R643" s="336"/>
      <c r="S643" s="336"/>
      <c r="T643" s="337"/>
      <c r="AT643" s="332" t="s">
        <v>149</v>
      </c>
      <c r="AU643" s="332" t="s">
        <v>80</v>
      </c>
      <c r="AV643" s="330" t="s">
        <v>80</v>
      </c>
      <c r="AW643" s="330" t="s">
        <v>3</v>
      </c>
      <c r="AX643" s="330" t="s">
        <v>78</v>
      </c>
      <c r="AY643" s="332" t="s">
        <v>135</v>
      </c>
    </row>
    <row r="644" spans="1:65" s="205" customFormat="1" ht="24" customHeight="1" x14ac:dyDescent="0.2">
      <c r="A644" s="201"/>
      <c r="B644" s="202"/>
      <c r="C644" s="286" t="s">
        <v>789</v>
      </c>
      <c r="D644" s="286" t="s">
        <v>137</v>
      </c>
      <c r="E644" s="287" t="s">
        <v>1412</v>
      </c>
      <c r="F644" s="288" t="s">
        <v>1413</v>
      </c>
      <c r="G644" s="289" t="s">
        <v>234</v>
      </c>
      <c r="H644" s="290">
        <v>285.8</v>
      </c>
      <c r="I644" s="119"/>
      <c r="J644" s="291">
        <f>ROUND(I644*H644,2)</f>
        <v>0</v>
      </c>
      <c r="K644" s="288" t="s">
        <v>155</v>
      </c>
      <c r="L644" s="202"/>
      <c r="M644" s="292" t="s">
        <v>1</v>
      </c>
      <c r="N644" s="293" t="s">
        <v>40</v>
      </c>
      <c r="O644" s="294"/>
      <c r="P644" s="295">
        <f>O644*H644</f>
        <v>0</v>
      </c>
      <c r="Q644" s="295">
        <v>3.0000000000000001E-5</v>
      </c>
      <c r="R644" s="295">
        <f>Q644*H644</f>
        <v>8.574E-3</v>
      </c>
      <c r="S644" s="295">
        <v>0</v>
      </c>
      <c r="T644" s="296">
        <f>S644*H644</f>
        <v>0</v>
      </c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R644" s="297" t="s">
        <v>141</v>
      </c>
      <c r="AT644" s="297" t="s">
        <v>137</v>
      </c>
      <c r="AU644" s="297" t="s">
        <v>80</v>
      </c>
      <c r="AY644" s="192" t="s">
        <v>135</v>
      </c>
      <c r="BE644" s="298">
        <f>IF(N644="základní",J644,0)</f>
        <v>0</v>
      </c>
      <c r="BF644" s="298">
        <f>IF(N644="snížená",J644,0)</f>
        <v>0</v>
      </c>
      <c r="BG644" s="298">
        <f>IF(N644="zákl. přenesená",J644,0)</f>
        <v>0</v>
      </c>
      <c r="BH644" s="298">
        <f>IF(N644="sníž. přenesená",J644,0)</f>
        <v>0</v>
      </c>
      <c r="BI644" s="298">
        <f>IF(N644="nulová",J644,0)</f>
        <v>0</v>
      </c>
      <c r="BJ644" s="192" t="s">
        <v>78</v>
      </c>
      <c r="BK644" s="298">
        <f>ROUND(I644*H644,2)</f>
        <v>0</v>
      </c>
      <c r="BL644" s="192" t="s">
        <v>141</v>
      </c>
      <c r="BM644" s="297" t="s">
        <v>1414</v>
      </c>
    </row>
    <row r="645" spans="1:65" s="205" customFormat="1" ht="19.5" x14ac:dyDescent="0.2">
      <c r="A645" s="201"/>
      <c r="B645" s="202"/>
      <c r="C645" s="201"/>
      <c r="D645" s="299" t="s">
        <v>143</v>
      </c>
      <c r="E645" s="201"/>
      <c r="F645" s="300" t="s">
        <v>1415</v>
      </c>
      <c r="G645" s="201"/>
      <c r="H645" s="201"/>
      <c r="I645" s="49"/>
      <c r="J645" s="201"/>
      <c r="K645" s="201"/>
      <c r="L645" s="202"/>
      <c r="M645" s="301"/>
      <c r="N645" s="302"/>
      <c r="O645" s="294"/>
      <c r="P645" s="294"/>
      <c r="Q645" s="294"/>
      <c r="R645" s="294"/>
      <c r="S645" s="294"/>
      <c r="T645" s="303"/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T645" s="192" t="s">
        <v>143</v>
      </c>
      <c r="AU645" s="192" t="s">
        <v>80</v>
      </c>
    </row>
    <row r="646" spans="1:65" s="205" customFormat="1" ht="19.5" x14ac:dyDescent="0.2">
      <c r="A646" s="201"/>
      <c r="B646" s="202"/>
      <c r="C646" s="201"/>
      <c r="D646" s="299" t="s">
        <v>171</v>
      </c>
      <c r="E646" s="201"/>
      <c r="F646" s="322" t="s">
        <v>1112</v>
      </c>
      <c r="G646" s="201"/>
      <c r="H646" s="201"/>
      <c r="I646" s="49"/>
      <c r="J646" s="201"/>
      <c r="K646" s="201"/>
      <c r="L646" s="202"/>
      <c r="M646" s="301"/>
      <c r="N646" s="302"/>
      <c r="O646" s="294"/>
      <c r="P646" s="294"/>
      <c r="Q646" s="294"/>
      <c r="R646" s="294"/>
      <c r="S646" s="294"/>
      <c r="T646" s="303"/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T646" s="192" t="s">
        <v>171</v>
      </c>
      <c r="AU646" s="192" t="s">
        <v>80</v>
      </c>
    </row>
    <row r="647" spans="1:65" s="330" customFormat="1" x14ac:dyDescent="0.2">
      <c r="B647" s="331"/>
      <c r="D647" s="299" t="s">
        <v>149</v>
      </c>
      <c r="E647" s="332" t="s">
        <v>1</v>
      </c>
      <c r="F647" s="333" t="s">
        <v>1416</v>
      </c>
      <c r="H647" s="334">
        <v>140.30000000000001</v>
      </c>
      <c r="I647" s="142"/>
      <c r="L647" s="331"/>
      <c r="M647" s="335"/>
      <c r="N647" s="336"/>
      <c r="O647" s="336"/>
      <c r="P647" s="336"/>
      <c r="Q647" s="336"/>
      <c r="R647" s="336"/>
      <c r="S647" s="336"/>
      <c r="T647" s="337"/>
      <c r="AT647" s="332" t="s">
        <v>149</v>
      </c>
      <c r="AU647" s="332" t="s">
        <v>80</v>
      </c>
      <c r="AV647" s="330" t="s">
        <v>80</v>
      </c>
      <c r="AW647" s="330" t="s">
        <v>32</v>
      </c>
      <c r="AX647" s="330" t="s">
        <v>72</v>
      </c>
      <c r="AY647" s="332" t="s">
        <v>135</v>
      </c>
    </row>
    <row r="648" spans="1:65" s="330" customFormat="1" x14ac:dyDescent="0.2">
      <c r="B648" s="331"/>
      <c r="D648" s="299" t="s">
        <v>149</v>
      </c>
      <c r="E648" s="332" t="s">
        <v>1</v>
      </c>
      <c r="F648" s="333" t="s">
        <v>1417</v>
      </c>
      <c r="H648" s="334">
        <v>29.5</v>
      </c>
      <c r="I648" s="142"/>
      <c r="L648" s="331"/>
      <c r="M648" s="335"/>
      <c r="N648" s="336"/>
      <c r="O648" s="336"/>
      <c r="P648" s="336"/>
      <c r="Q648" s="336"/>
      <c r="R648" s="336"/>
      <c r="S648" s="336"/>
      <c r="T648" s="337"/>
      <c r="AT648" s="332" t="s">
        <v>149</v>
      </c>
      <c r="AU648" s="332" t="s">
        <v>80</v>
      </c>
      <c r="AV648" s="330" t="s">
        <v>80</v>
      </c>
      <c r="AW648" s="330" t="s">
        <v>32</v>
      </c>
      <c r="AX648" s="330" t="s">
        <v>72</v>
      </c>
      <c r="AY648" s="332" t="s">
        <v>135</v>
      </c>
    </row>
    <row r="649" spans="1:65" s="330" customFormat="1" x14ac:dyDescent="0.2">
      <c r="B649" s="331"/>
      <c r="D649" s="299" t="s">
        <v>149</v>
      </c>
      <c r="E649" s="332" t="s">
        <v>1</v>
      </c>
      <c r="F649" s="333" t="s">
        <v>1418</v>
      </c>
      <c r="H649" s="334">
        <v>69.400000000000006</v>
      </c>
      <c r="I649" s="142"/>
      <c r="L649" s="331"/>
      <c r="M649" s="335"/>
      <c r="N649" s="336"/>
      <c r="O649" s="336"/>
      <c r="P649" s="336"/>
      <c r="Q649" s="336"/>
      <c r="R649" s="336"/>
      <c r="S649" s="336"/>
      <c r="T649" s="337"/>
      <c r="AT649" s="332" t="s">
        <v>149</v>
      </c>
      <c r="AU649" s="332" t="s">
        <v>80</v>
      </c>
      <c r="AV649" s="330" t="s">
        <v>80</v>
      </c>
      <c r="AW649" s="330" t="s">
        <v>32</v>
      </c>
      <c r="AX649" s="330" t="s">
        <v>72</v>
      </c>
      <c r="AY649" s="332" t="s">
        <v>135</v>
      </c>
    </row>
    <row r="650" spans="1:65" s="330" customFormat="1" x14ac:dyDescent="0.2">
      <c r="B650" s="331"/>
      <c r="D650" s="299" t="s">
        <v>149</v>
      </c>
      <c r="E650" s="332" t="s">
        <v>1</v>
      </c>
      <c r="F650" s="333" t="s">
        <v>1419</v>
      </c>
      <c r="H650" s="334">
        <v>46.6</v>
      </c>
      <c r="I650" s="142"/>
      <c r="L650" s="331"/>
      <c r="M650" s="335"/>
      <c r="N650" s="336"/>
      <c r="O650" s="336"/>
      <c r="P650" s="336"/>
      <c r="Q650" s="336"/>
      <c r="R650" s="336"/>
      <c r="S650" s="336"/>
      <c r="T650" s="337"/>
      <c r="AT650" s="332" t="s">
        <v>149</v>
      </c>
      <c r="AU650" s="332" t="s">
        <v>80</v>
      </c>
      <c r="AV650" s="330" t="s">
        <v>80</v>
      </c>
      <c r="AW650" s="330" t="s">
        <v>32</v>
      </c>
      <c r="AX650" s="330" t="s">
        <v>72</v>
      </c>
      <c r="AY650" s="332" t="s">
        <v>135</v>
      </c>
    </row>
    <row r="651" spans="1:65" s="338" customFormat="1" x14ac:dyDescent="0.2">
      <c r="B651" s="339"/>
      <c r="D651" s="299" t="s">
        <v>149</v>
      </c>
      <c r="E651" s="340" t="s">
        <v>1</v>
      </c>
      <c r="F651" s="341" t="s">
        <v>165</v>
      </c>
      <c r="H651" s="342">
        <v>285.8</v>
      </c>
      <c r="I651" s="150"/>
      <c r="L651" s="339"/>
      <c r="M651" s="343"/>
      <c r="N651" s="344"/>
      <c r="O651" s="344"/>
      <c r="P651" s="344"/>
      <c r="Q651" s="344"/>
      <c r="R651" s="344"/>
      <c r="S651" s="344"/>
      <c r="T651" s="345"/>
      <c r="AT651" s="340" t="s">
        <v>149</v>
      </c>
      <c r="AU651" s="340" t="s">
        <v>80</v>
      </c>
      <c r="AV651" s="338" t="s">
        <v>141</v>
      </c>
      <c r="AW651" s="338" t="s">
        <v>32</v>
      </c>
      <c r="AX651" s="338" t="s">
        <v>78</v>
      </c>
      <c r="AY651" s="340" t="s">
        <v>135</v>
      </c>
    </row>
    <row r="652" spans="1:65" s="205" customFormat="1" ht="24" customHeight="1" x14ac:dyDescent="0.2">
      <c r="A652" s="201"/>
      <c r="B652" s="202"/>
      <c r="C652" s="309" t="s">
        <v>794</v>
      </c>
      <c r="D652" s="309" t="s">
        <v>479</v>
      </c>
      <c r="E652" s="310" t="s">
        <v>1420</v>
      </c>
      <c r="F652" s="311" t="s">
        <v>1421</v>
      </c>
      <c r="G652" s="312" t="s">
        <v>234</v>
      </c>
      <c r="H652" s="313">
        <v>285.8</v>
      </c>
      <c r="I652" s="168"/>
      <c r="J652" s="314">
        <f>ROUND(I652*H652,2)</f>
        <v>0</v>
      </c>
      <c r="K652" s="311" t="s">
        <v>155</v>
      </c>
      <c r="L652" s="315"/>
      <c r="M652" s="316" t="s">
        <v>1</v>
      </c>
      <c r="N652" s="317" t="s">
        <v>40</v>
      </c>
      <c r="O652" s="294"/>
      <c r="P652" s="295">
        <f>O652*H652</f>
        <v>0</v>
      </c>
      <c r="Q652" s="295">
        <v>1.8280000000000001E-2</v>
      </c>
      <c r="R652" s="295">
        <f>Q652*H652</f>
        <v>5.2244240000000008</v>
      </c>
      <c r="S652" s="295">
        <v>0</v>
      </c>
      <c r="T652" s="296">
        <f>S652*H652</f>
        <v>0</v>
      </c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R652" s="297" t="s">
        <v>209</v>
      </c>
      <c r="AT652" s="297" t="s">
        <v>479</v>
      </c>
      <c r="AU652" s="297" t="s">
        <v>80</v>
      </c>
      <c r="AY652" s="192" t="s">
        <v>135</v>
      </c>
      <c r="BE652" s="298">
        <f>IF(N652="základní",J652,0)</f>
        <v>0</v>
      </c>
      <c r="BF652" s="298">
        <f>IF(N652="snížená",J652,0)</f>
        <v>0</v>
      </c>
      <c r="BG652" s="298">
        <f>IF(N652="zákl. přenesená",J652,0)</f>
        <v>0</v>
      </c>
      <c r="BH652" s="298">
        <f>IF(N652="sníž. přenesená",J652,0)</f>
        <v>0</v>
      </c>
      <c r="BI652" s="298">
        <f>IF(N652="nulová",J652,0)</f>
        <v>0</v>
      </c>
      <c r="BJ652" s="192" t="s">
        <v>78</v>
      </c>
      <c r="BK652" s="298">
        <f>ROUND(I652*H652,2)</f>
        <v>0</v>
      </c>
      <c r="BL652" s="192" t="s">
        <v>141</v>
      </c>
      <c r="BM652" s="297" t="s">
        <v>1422</v>
      </c>
    </row>
    <row r="653" spans="1:65" s="205" customFormat="1" x14ac:dyDescent="0.2">
      <c r="A653" s="201"/>
      <c r="B653" s="202"/>
      <c r="C653" s="201"/>
      <c r="D653" s="299" t="s">
        <v>143</v>
      </c>
      <c r="E653" s="201"/>
      <c r="F653" s="300" t="s">
        <v>1421</v>
      </c>
      <c r="G653" s="201"/>
      <c r="H653" s="201"/>
      <c r="I653" s="49"/>
      <c r="J653" s="201"/>
      <c r="K653" s="201"/>
      <c r="L653" s="202"/>
      <c r="M653" s="301"/>
      <c r="N653" s="302"/>
      <c r="O653" s="294"/>
      <c r="P653" s="294"/>
      <c r="Q653" s="294"/>
      <c r="R653" s="294"/>
      <c r="S653" s="294"/>
      <c r="T653" s="303"/>
      <c r="U653" s="201"/>
      <c r="V653" s="201"/>
      <c r="W653" s="201"/>
      <c r="X653" s="201"/>
      <c r="Y653" s="201"/>
      <c r="Z653" s="201"/>
      <c r="AA653" s="201"/>
      <c r="AB653" s="201"/>
      <c r="AC653" s="201"/>
      <c r="AD653" s="201"/>
      <c r="AE653" s="201"/>
      <c r="AT653" s="192" t="s">
        <v>143</v>
      </c>
      <c r="AU653" s="192" t="s">
        <v>80</v>
      </c>
    </row>
    <row r="654" spans="1:65" s="330" customFormat="1" x14ac:dyDescent="0.2">
      <c r="B654" s="331"/>
      <c r="D654" s="299" t="s">
        <v>149</v>
      </c>
      <c r="F654" s="333"/>
      <c r="H654" s="334"/>
      <c r="I654" s="142"/>
      <c r="L654" s="331"/>
      <c r="M654" s="335"/>
      <c r="N654" s="336"/>
      <c r="O654" s="336"/>
      <c r="P654" s="336"/>
      <c r="Q654" s="336"/>
      <c r="R654" s="336"/>
      <c r="S654" s="336"/>
      <c r="T654" s="337"/>
      <c r="AT654" s="332" t="s">
        <v>149</v>
      </c>
      <c r="AU654" s="332" t="s">
        <v>80</v>
      </c>
      <c r="AV654" s="330" t="s">
        <v>80</v>
      </c>
      <c r="AW654" s="330" t="s">
        <v>3</v>
      </c>
      <c r="AX654" s="330" t="s">
        <v>78</v>
      </c>
      <c r="AY654" s="332" t="s">
        <v>135</v>
      </c>
    </row>
    <row r="655" spans="1:65" s="205" customFormat="1" ht="24" customHeight="1" x14ac:dyDescent="0.2">
      <c r="A655" s="201"/>
      <c r="B655" s="202"/>
      <c r="C655" s="286" t="s">
        <v>798</v>
      </c>
      <c r="D655" s="286" t="s">
        <v>137</v>
      </c>
      <c r="E655" s="287" t="s">
        <v>1423</v>
      </c>
      <c r="F655" s="288" t="s">
        <v>1424</v>
      </c>
      <c r="G655" s="289" t="s">
        <v>234</v>
      </c>
      <c r="H655" s="290">
        <v>273.5</v>
      </c>
      <c r="I655" s="119"/>
      <c r="J655" s="291">
        <f>ROUND(I655*H655,2)</f>
        <v>0</v>
      </c>
      <c r="K655" s="288" t="s">
        <v>155</v>
      </c>
      <c r="L655" s="202"/>
      <c r="M655" s="292" t="s">
        <v>1</v>
      </c>
      <c r="N655" s="293" t="s">
        <v>40</v>
      </c>
      <c r="O655" s="294"/>
      <c r="P655" s="295">
        <f>O655*H655</f>
        <v>0</v>
      </c>
      <c r="Q655" s="295">
        <v>3.0000000000000001E-5</v>
      </c>
      <c r="R655" s="295">
        <f>Q655*H655</f>
        <v>8.2050000000000005E-3</v>
      </c>
      <c r="S655" s="295">
        <v>0</v>
      </c>
      <c r="T655" s="296">
        <f>S655*H655</f>
        <v>0</v>
      </c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R655" s="297" t="s">
        <v>141</v>
      </c>
      <c r="AT655" s="297" t="s">
        <v>137</v>
      </c>
      <c r="AU655" s="297" t="s">
        <v>80</v>
      </c>
      <c r="AY655" s="192" t="s">
        <v>135</v>
      </c>
      <c r="BE655" s="298">
        <f>IF(N655="základní",J655,0)</f>
        <v>0</v>
      </c>
      <c r="BF655" s="298">
        <f>IF(N655="snížená",J655,0)</f>
        <v>0</v>
      </c>
      <c r="BG655" s="298">
        <f>IF(N655="zákl. přenesená",J655,0)</f>
        <v>0</v>
      </c>
      <c r="BH655" s="298">
        <f>IF(N655="sníž. přenesená",J655,0)</f>
        <v>0</v>
      </c>
      <c r="BI655" s="298">
        <f>IF(N655="nulová",J655,0)</f>
        <v>0</v>
      </c>
      <c r="BJ655" s="192" t="s">
        <v>78</v>
      </c>
      <c r="BK655" s="298">
        <f>ROUND(I655*H655,2)</f>
        <v>0</v>
      </c>
      <c r="BL655" s="192" t="s">
        <v>141</v>
      </c>
      <c r="BM655" s="297" t="s">
        <v>1425</v>
      </c>
    </row>
    <row r="656" spans="1:65" s="205" customFormat="1" ht="19.5" x14ac:dyDescent="0.2">
      <c r="A656" s="201"/>
      <c r="B656" s="202"/>
      <c r="C656" s="201"/>
      <c r="D656" s="299" t="s">
        <v>143</v>
      </c>
      <c r="E656" s="201"/>
      <c r="F656" s="300" t="s">
        <v>1426</v>
      </c>
      <c r="G656" s="201"/>
      <c r="H656" s="201"/>
      <c r="I656" s="49"/>
      <c r="J656" s="201"/>
      <c r="K656" s="201"/>
      <c r="L656" s="202"/>
      <c r="M656" s="301"/>
      <c r="N656" s="302"/>
      <c r="O656" s="294"/>
      <c r="P656" s="294"/>
      <c r="Q656" s="294"/>
      <c r="R656" s="294"/>
      <c r="S656" s="294"/>
      <c r="T656" s="303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T656" s="192" t="s">
        <v>143</v>
      </c>
      <c r="AU656" s="192" t="s">
        <v>80</v>
      </c>
    </row>
    <row r="657" spans="1:65" s="205" customFormat="1" ht="19.5" x14ac:dyDescent="0.2">
      <c r="A657" s="201"/>
      <c r="B657" s="202"/>
      <c r="C657" s="201"/>
      <c r="D657" s="299" t="s">
        <v>171</v>
      </c>
      <c r="E657" s="201"/>
      <c r="F657" s="322" t="s">
        <v>1112</v>
      </c>
      <c r="G657" s="201"/>
      <c r="H657" s="201"/>
      <c r="I657" s="49"/>
      <c r="J657" s="201"/>
      <c r="K657" s="201"/>
      <c r="L657" s="202"/>
      <c r="M657" s="301"/>
      <c r="N657" s="302"/>
      <c r="O657" s="294"/>
      <c r="P657" s="294"/>
      <c r="Q657" s="294"/>
      <c r="R657" s="294"/>
      <c r="S657" s="294"/>
      <c r="T657" s="303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T657" s="192" t="s">
        <v>171</v>
      </c>
      <c r="AU657" s="192" t="s">
        <v>80</v>
      </c>
    </row>
    <row r="658" spans="1:65" s="330" customFormat="1" x14ac:dyDescent="0.2">
      <c r="B658" s="331"/>
      <c r="D658" s="299" t="s">
        <v>149</v>
      </c>
      <c r="E658" s="332" t="s">
        <v>1</v>
      </c>
      <c r="F658" s="333" t="s">
        <v>1427</v>
      </c>
      <c r="H658" s="334">
        <v>19.100000000000001</v>
      </c>
      <c r="I658" s="142"/>
      <c r="L658" s="331"/>
      <c r="M658" s="335"/>
      <c r="N658" s="336"/>
      <c r="O658" s="336"/>
      <c r="P658" s="336"/>
      <c r="Q658" s="336"/>
      <c r="R658" s="336"/>
      <c r="S658" s="336"/>
      <c r="T658" s="337"/>
      <c r="AT658" s="332" t="s">
        <v>149</v>
      </c>
      <c r="AU658" s="332" t="s">
        <v>80</v>
      </c>
      <c r="AV658" s="330" t="s">
        <v>80</v>
      </c>
      <c r="AW658" s="330" t="s">
        <v>32</v>
      </c>
      <c r="AX658" s="330" t="s">
        <v>72</v>
      </c>
      <c r="AY658" s="332" t="s">
        <v>135</v>
      </c>
    </row>
    <row r="659" spans="1:65" s="330" customFormat="1" x14ac:dyDescent="0.2">
      <c r="B659" s="331"/>
      <c r="D659" s="299" t="s">
        <v>149</v>
      </c>
      <c r="E659" s="332" t="s">
        <v>1</v>
      </c>
      <c r="F659" s="333" t="s">
        <v>1428</v>
      </c>
      <c r="H659" s="334">
        <v>133.69999999999999</v>
      </c>
      <c r="I659" s="142"/>
      <c r="L659" s="331"/>
      <c r="M659" s="335"/>
      <c r="N659" s="336"/>
      <c r="O659" s="336"/>
      <c r="P659" s="336"/>
      <c r="Q659" s="336"/>
      <c r="R659" s="336"/>
      <c r="S659" s="336"/>
      <c r="T659" s="337"/>
      <c r="AT659" s="332" t="s">
        <v>149</v>
      </c>
      <c r="AU659" s="332" t="s">
        <v>80</v>
      </c>
      <c r="AV659" s="330" t="s">
        <v>80</v>
      </c>
      <c r="AW659" s="330" t="s">
        <v>32</v>
      </c>
      <c r="AX659" s="330" t="s">
        <v>72</v>
      </c>
      <c r="AY659" s="332" t="s">
        <v>135</v>
      </c>
    </row>
    <row r="660" spans="1:65" s="330" customFormat="1" x14ac:dyDescent="0.2">
      <c r="B660" s="331"/>
      <c r="D660" s="299" t="s">
        <v>149</v>
      </c>
      <c r="E660" s="332" t="s">
        <v>1</v>
      </c>
      <c r="F660" s="333" t="s">
        <v>1429</v>
      </c>
      <c r="H660" s="334">
        <v>120.7</v>
      </c>
      <c r="I660" s="142"/>
      <c r="L660" s="331"/>
      <c r="M660" s="335"/>
      <c r="N660" s="336"/>
      <c r="O660" s="336"/>
      <c r="P660" s="336"/>
      <c r="Q660" s="336"/>
      <c r="R660" s="336"/>
      <c r="S660" s="336"/>
      <c r="T660" s="337"/>
      <c r="AT660" s="332" t="s">
        <v>149</v>
      </c>
      <c r="AU660" s="332" t="s">
        <v>80</v>
      </c>
      <c r="AV660" s="330" t="s">
        <v>80</v>
      </c>
      <c r="AW660" s="330" t="s">
        <v>32</v>
      </c>
      <c r="AX660" s="330" t="s">
        <v>72</v>
      </c>
      <c r="AY660" s="332" t="s">
        <v>135</v>
      </c>
    </row>
    <row r="661" spans="1:65" s="338" customFormat="1" x14ac:dyDescent="0.2">
      <c r="B661" s="339"/>
      <c r="D661" s="299" t="s">
        <v>149</v>
      </c>
      <c r="E661" s="340" t="s">
        <v>1</v>
      </c>
      <c r="F661" s="341" t="s">
        <v>165</v>
      </c>
      <c r="H661" s="342">
        <v>273.5</v>
      </c>
      <c r="I661" s="150"/>
      <c r="L661" s="339"/>
      <c r="M661" s="343"/>
      <c r="N661" s="344"/>
      <c r="O661" s="344"/>
      <c r="P661" s="344"/>
      <c r="Q661" s="344"/>
      <c r="R661" s="344"/>
      <c r="S661" s="344"/>
      <c r="T661" s="345"/>
      <c r="AT661" s="340" t="s">
        <v>149</v>
      </c>
      <c r="AU661" s="340" t="s">
        <v>80</v>
      </c>
      <c r="AV661" s="338" t="s">
        <v>141</v>
      </c>
      <c r="AW661" s="338" t="s">
        <v>32</v>
      </c>
      <c r="AX661" s="338" t="s">
        <v>78</v>
      </c>
      <c r="AY661" s="340" t="s">
        <v>135</v>
      </c>
    </row>
    <row r="662" spans="1:65" s="205" customFormat="1" ht="24" customHeight="1" x14ac:dyDescent="0.2">
      <c r="A662" s="201"/>
      <c r="B662" s="202"/>
      <c r="C662" s="309" t="s">
        <v>804</v>
      </c>
      <c r="D662" s="309" t="s">
        <v>479</v>
      </c>
      <c r="E662" s="310" t="s">
        <v>1430</v>
      </c>
      <c r="F662" s="311" t="s">
        <v>1431</v>
      </c>
      <c r="G662" s="312" t="s">
        <v>234</v>
      </c>
      <c r="H662" s="313">
        <v>273.5</v>
      </c>
      <c r="I662" s="168"/>
      <c r="J662" s="314">
        <f>ROUND(I662*H662,2)</f>
        <v>0</v>
      </c>
      <c r="K662" s="311" t="s">
        <v>155</v>
      </c>
      <c r="L662" s="315"/>
      <c r="M662" s="316" t="s">
        <v>1</v>
      </c>
      <c r="N662" s="317" t="s">
        <v>40</v>
      </c>
      <c r="O662" s="294"/>
      <c r="P662" s="295">
        <f>O662*H662</f>
        <v>0</v>
      </c>
      <c r="Q662" s="295">
        <v>2.8369999999999999E-2</v>
      </c>
      <c r="R662" s="295">
        <f>Q662*H662</f>
        <v>7.7591950000000001</v>
      </c>
      <c r="S662" s="295">
        <v>0</v>
      </c>
      <c r="T662" s="296">
        <f>S662*H662</f>
        <v>0</v>
      </c>
      <c r="U662" s="201"/>
      <c r="V662" s="201"/>
      <c r="W662" s="201"/>
      <c r="X662" s="201"/>
      <c r="Y662" s="201"/>
      <c r="Z662" s="201"/>
      <c r="AA662" s="201"/>
      <c r="AB662" s="201"/>
      <c r="AC662" s="201"/>
      <c r="AD662" s="201"/>
      <c r="AE662" s="201"/>
      <c r="AR662" s="297" t="s">
        <v>209</v>
      </c>
      <c r="AT662" s="297" t="s">
        <v>479</v>
      </c>
      <c r="AU662" s="297" t="s">
        <v>80</v>
      </c>
      <c r="AY662" s="192" t="s">
        <v>135</v>
      </c>
      <c r="BE662" s="298">
        <f>IF(N662="základní",J662,0)</f>
        <v>0</v>
      </c>
      <c r="BF662" s="298">
        <f>IF(N662="snížená",J662,0)</f>
        <v>0</v>
      </c>
      <c r="BG662" s="298">
        <f>IF(N662="zákl. přenesená",J662,0)</f>
        <v>0</v>
      </c>
      <c r="BH662" s="298">
        <f>IF(N662="sníž. přenesená",J662,0)</f>
        <v>0</v>
      </c>
      <c r="BI662" s="298">
        <f>IF(N662="nulová",J662,0)</f>
        <v>0</v>
      </c>
      <c r="BJ662" s="192" t="s">
        <v>78</v>
      </c>
      <c r="BK662" s="298">
        <f>ROUND(I662*H662,2)</f>
        <v>0</v>
      </c>
      <c r="BL662" s="192" t="s">
        <v>141</v>
      </c>
      <c r="BM662" s="297" t="s">
        <v>1432</v>
      </c>
    </row>
    <row r="663" spans="1:65" s="205" customFormat="1" x14ac:dyDescent="0.2">
      <c r="A663" s="201"/>
      <c r="B663" s="202"/>
      <c r="C663" s="201"/>
      <c r="D663" s="299" t="s">
        <v>143</v>
      </c>
      <c r="E663" s="201"/>
      <c r="F663" s="300" t="s">
        <v>1431</v>
      </c>
      <c r="G663" s="201"/>
      <c r="H663" s="201"/>
      <c r="I663" s="49"/>
      <c r="J663" s="201"/>
      <c r="K663" s="201"/>
      <c r="L663" s="202"/>
      <c r="M663" s="301"/>
      <c r="N663" s="302"/>
      <c r="O663" s="294"/>
      <c r="P663" s="294"/>
      <c r="Q663" s="294"/>
      <c r="R663" s="294"/>
      <c r="S663" s="294"/>
      <c r="T663" s="303"/>
      <c r="U663" s="201"/>
      <c r="V663" s="201"/>
      <c r="W663" s="201"/>
      <c r="X663" s="201"/>
      <c r="Y663" s="201"/>
      <c r="Z663" s="201"/>
      <c r="AA663" s="201"/>
      <c r="AB663" s="201"/>
      <c r="AC663" s="201"/>
      <c r="AD663" s="201"/>
      <c r="AE663" s="201"/>
      <c r="AT663" s="192" t="s">
        <v>143</v>
      </c>
      <c r="AU663" s="192" t="s">
        <v>80</v>
      </c>
    </row>
    <row r="664" spans="1:65" s="330" customFormat="1" x14ac:dyDescent="0.2">
      <c r="B664" s="331"/>
      <c r="D664" s="299" t="s">
        <v>149</v>
      </c>
      <c r="F664" s="333"/>
      <c r="H664" s="334"/>
      <c r="I664" s="142"/>
      <c r="L664" s="331"/>
      <c r="M664" s="335"/>
      <c r="N664" s="336"/>
      <c r="O664" s="336"/>
      <c r="P664" s="336"/>
      <c r="Q664" s="336"/>
      <c r="R664" s="336"/>
      <c r="S664" s="336"/>
      <c r="T664" s="337"/>
      <c r="AT664" s="332" t="s">
        <v>149</v>
      </c>
      <c r="AU664" s="332" t="s">
        <v>80</v>
      </c>
      <c r="AV664" s="330" t="s">
        <v>80</v>
      </c>
      <c r="AW664" s="330" t="s">
        <v>3</v>
      </c>
      <c r="AX664" s="330" t="s">
        <v>78</v>
      </c>
      <c r="AY664" s="332" t="s">
        <v>135</v>
      </c>
    </row>
    <row r="665" spans="1:65" s="205" customFormat="1" ht="24" customHeight="1" x14ac:dyDescent="0.2">
      <c r="A665" s="201"/>
      <c r="B665" s="202"/>
      <c r="C665" s="286" t="s">
        <v>809</v>
      </c>
      <c r="D665" s="286" t="s">
        <v>137</v>
      </c>
      <c r="E665" s="287" t="s">
        <v>799</v>
      </c>
      <c r="F665" s="288" t="s">
        <v>800</v>
      </c>
      <c r="G665" s="289" t="s">
        <v>628</v>
      </c>
      <c r="H665" s="290">
        <v>204</v>
      </c>
      <c r="I665" s="119"/>
      <c r="J665" s="291">
        <f>ROUND(I665*H665,2)</f>
        <v>0</v>
      </c>
      <c r="K665" s="288" t="s">
        <v>155</v>
      </c>
      <c r="L665" s="202"/>
      <c r="M665" s="292" t="s">
        <v>1</v>
      </c>
      <c r="N665" s="293" t="s">
        <v>40</v>
      </c>
      <c r="O665" s="294"/>
      <c r="P665" s="295">
        <f>O665*H665</f>
        <v>0</v>
      </c>
      <c r="Q665" s="295">
        <v>0</v>
      </c>
      <c r="R665" s="295">
        <f>Q665*H665</f>
        <v>0</v>
      </c>
      <c r="S665" s="295">
        <v>0</v>
      </c>
      <c r="T665" s="296">
        <f>S665*H665</f>
        <v>0</v>
      </c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R665" s="297" t="s">
        <v>141</v>
      </c>
      <c r="AT665" s="297" t="s">
        <v>137</v>
      </c>
      <c r="AU665" s="297" t="s">
        <v>80</v>
      </c>
      <c r="AY665" s="192" t="s">
        <v>135</v>
      </c>
      <c r="BE665" s="298">
        <f>IF(N665="základní",J665,0)</f>
        <v>0</v>
      </c>
      <c r="BF665" s="298">
        <f>IF(N665="snížená",J665,0)</f>
        <v>0</v>
      </c>
      <c r="BG665" s="298">
        <f>IF(N665="zákl. přenesená",J665,0)</f>
        <v>0</v>
      </c>
      <c r="BH665" s="298">
        <f>IF(N665="sníž. přenesená",J665,0)</f>
        <v>0</v>
      </c>
      <c r="BI665" s="298">
        <f>IF(N665="nulová",J665,0)</f>
        <v>0</v>
      </c>
      <c r="BJ665" s="192" t="s">
        <v>78</v>
      </c>
      <c r="BK665" s="298">
        <f>ROUND(I665*H665,2)</f>
        <v>0</v>
      </c>
      <c r="BL665" s="192" t="s">
        <v>141</v>
      </c>
      <c r="BM665" s="297" t="s">
        <v>1433</v>
      </c>
    </row>
    <row r="666" spans="1:65" s="205" customFormat="1" ht="19.5" x14ac:dyDescent="0.2">
      <c r="A666" s="201"/>
      <c r="B666" s="202"/>
      <c r="C666" s="201"/>
      <c r="D666" s="299" t="s">
        <v>143</v>
      </c>
      <c r="E666" s="201"/>
      <c r="F666" s="300" t="s">
        <v>802</v>
      </c>
      <c r="G666" s="201"/>
      <c r="H666" s="201"/>
      <c r="I666" s="49"/>
      <c r="J666" s="201"/>
      <c r="K666" s="201"/>
      <c r="L666" s="202"/>
      <c r="M666" s="301"/>
      <c r="N666" s="302"/>
      <c r="O666" s="294"/>
      <c r="P666" s="294"/>
      <c r="Q666" s="294"/>
      <c r="R666" s="294"/>
      <c r="S666" s="294"/>
      <c r="T666" s="303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T666" s="192" t="s">
        <v>143</v>
      </c>
      <c r="AU666" s="192" t="s">
        <v>80</v>
      </c>
    </row>
    <row r="667" spans="1:65" s="205" customFormat="1" ht="19.5" x14ac:dyDescent="0.2">
      <c r="A667" s="201"/>
      <c r="B667" s="202"/>
      <c r="C667" s="201"/>
      <c r="D667" s="299" t="s">
        <v>171</v>
      </c>
      <c r="E667" s="201"/>
      <c r="F667" s="322" t="s">
        <v>1112</v>
      </c>
      <c r="G667" s="201"/>
      <c r="H667" s="201"/>
      <c r="I667" s="49"/>
      <c r="J667" s="201"/>
      <c r="K667" s="201"/>
      <c r="L667" s="202"/>
      <c r="M667" s="301"/>
      <c r="N667" s="302"/>
      <c r="O667" s="294"/>
      <c r="P667" s="294"/>
      <c r="Q667" s="294"/>
      <c r="R667" s="294"/>
      <c r="S667" s="294"/>
      <c r="T667" s="303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T667" s="192" t="s">
        <v>171</v>
      </c>
      <c r="AU667" s="192" t="s">
        <v>80</v>
      </c>
    </row>
    <row r="668" spans="1:65" s="323" customFormat="1" x14ac:dyDescent="0.2">
      <c r="B668" s="324"/>
      <c r="D668" s="299" t="s">
        <v>149</v>
      </c>
      <c r="E668" s="325" t="s">
        <v>1</v>
      </c>
      <c r="F668" s="326" t="s">
        <v>188</v>
      </c>
      <c r="H668" s="325" t="s">
        <v>1</v>
      </c>
      <c r="I668" s="134"/>
      <c r="L668" s="324"/>
      <c r="M668" s="327"/>
      <c r="N668" s="328"/>
      <c r="O668" s="328"/>
      <c r="P668" s="328"/>
      <c r="Q668" s="328"/>
      <c r="R668" s="328"/>
      <c r="S668" s="328"/>
      <c r="T668" s="329"/>
      <c r="AT668" s="325" t="s">
        <v>149</v>
      </c>
      <c r="AU668" s="325" t="s">
        <v>80</v>
      </c>
      <c r="AV668" s="323" t="s">
        <v>78</v>
      </c>
      <c r="AW668" s="323" t="s">
        <v>32</v>
      </c>
      <c r="AX668" s="323" t="s">
        <v>72</v>
      </c>
      <c r="AY668" s="325" t="s">
        <v>135</v>
      </c>
    </row>
    <row r="669" spans="1:65" s="330" customFormat="1" x14ac:dyDescent="0.2">
      <c r="B669" s="331"/>
      <c r="D669" s="299" t="s">
        <v>149</v>
      </c>
      <c r="E669" s="332" t="s">
        <v>1</v>
      </c>
      <c r="F669" s="333" t="s">
        <v>803</v>
      </c>
      <c r="H669" s="334">
        <v>150</v>
      </c>
      <c r="I669" s="142"/>
      <c r="L669" s="331"/>
      <c r="M669" s="335"/>
      <c r="N669" s="336"/>
      <c r="O669" s="336"/>
      <c r="P669" s="336"/>
      <c r="Q669" s="336"/>
      <c r="R669" s="336"/>
      <c r="S669" s="336"/>
      <c r="T669" s="337"/>
      <c r="AT669" s="332" t="s">
        <v>149</v>
      </c>
      <c r="AU669" s="332" t="s">
        <v>80</v>
      </c>
      <c r="AV669" s="330" t="s">
        <v>80</v>
      </c>
      <c r="AW669" s="330" t="s">
        <v>32</v>
      </c>
      <c r="AX669" s="330" t="s">
        <v>72</v>
      </c>
      <c r="AY669" s="332" t="s">
        <v>135</v>
      </c>
    </row>
    <row r="670" spans="1:65" s="323" customFormat="1" x14ac:dyDescent="0.2">
      <c r="B670" s="324"/>
      <c r="D670" s="299" t="s">
        <v>149</v>
      </c>
      <c r="E670" s="325" t="s">
        <v>1</v>
      </c>
      <c r="F670" s="326" t="s">
        <v>1434</v>
      </c>
      <c r="H670" s="325" t="s">
        <v>1</v>
      </c>
      <c r="I670" s="134"/>
      <c r="L670" s="324"/>
      <c r="M670" s="327"/>
      <c r="N670" s="328"/>
      <c r="O670" s="328"/>
      <c r="P670" s="328"/>
      <c r="Q670" s="328"/>
      <c r="R670" s="328"/>
      <c r="S670" s="328"/>
      <c r="T670" s="329"/>
      <c r="AT670" s="325" t="s">
        <v>149</v>
      </c>
      <c r="AU670" s="325" t="s">
        <v>80</v>
      </c>
      <c r="AV670" s="323" t="s">
        <v>78</v>
      </c>
      <c r="AW670" s="323" t="s">
        <v>32</v>
      </c>
      <c r="AX670" s="323" t="s">
        <v>72</v>
      </c>
      <c r="AY670" s="325" t="s">
        <v>135</v>
      </c>
    </row>
    <row r="671" spans="1:65" s="330" customFormat="1" x14ac:dyDescent="0.2">
      <c r="B671" s="331"/>
      <c r="D671" s="299" t="s">
        <v>149</v>
      </c>
      <c r="E671" s="332" t="s">
        <v>1</v>
      </c>
      <c r="F671" s="333" t="s">
        <v>1435</v>
      </c>
      <c r="H671" s="334">
        <v>22</v>
      </c>
      <c r="I671" s="142"/>
      <c r="L671" s="331"/>
      <c r="M671" s="335"/>
      <c r="N671" s="336"/>
      <c r="O671" s="336"/>
      <c r="P671" s="336"/>
      <c r="Q671" s="336"/>
      <c r="R671" s="336"/>
      <c r="S671" s="336"/>
      <c r="T671" s="337"/>
      <c r="AT671" s="332" t="s">
        <v>149</v>
      </c>
      <c r="AU671" s="332" t="s">
        <v>80</v>
      </c>
      <c r="AV671" s="330" t="s">
        <v>80</v>
      </c>
      <c r="AW671" s="330" t="s">
        <v>32</v>
      </c>
      <c r="AX671" s="330" t="s">
        <v>72</v>
      </c>
      <c r="AY671" s="332" t="s">
        <v>135</v>
      </c>
    </row>
    <row r="672" spans="1:65" s="330" customFormat="1" x14ac:dyDescent="0.2">
      <c r="B672" s="331"/>
      <c r="D672" s="299" t="s">
        <v>149</v>
      </c>
      <c r="E672" s="332" t="s">
        <v>1</v>
      </c>
      <c r="F672" s="333" t="s">
        <v>1436</v>
      </c>
      <c r="H672" s="334">
        <v>32</v>
      </c>
      <c r="I672" s="142"/>
      <c r="L672" s="331"/>
      <c r="M672" s="335"/>
      <c r="N672" s="336"/>
      <c r="O672" s="336"/>
      <c r="P672" s="336"/>
      <c r="Q672" s="336"/>
      <c r="R672" s="336"/>
      <c r="S672" s="336"/>
      <c r="T672" s="337"/>
      <c r="AT672" s="332" t="s">
        <v>149</v>
      </c>
      <c r="AU672" s="332" t="s">
        <v>80</v>
      </c>
      <c r="AV672" s="330" t="s">
        <v>80</v>
      </c>
      <c r="AW672" s="330" t="s">
        <v>32</v>
      </c>
      <c r="AX672" s="330" t="s">
        <v>72</v>
      </c>
      <c r="AY672" s="332" t="s">
        <v>135</v>
      </c>
    </row>
    <row r="673" spans="1:65" s="338" customFormat="1" x14ac:dyDescent="0.2">
      <c r="B673" s="339"/>
      <c r="D673" s="299" t="s">
        <v>149</v>
      </c>
      <c r="E673" s="340" t="s">
        <v>1</v>
      </c>
      <c r="F673" s="341" t="s">
        <v>165</v>
      </c>
      <c r="H673" s="342">
        <v>204</v>
      </c>
      <c r="I673" s="150"/>
      <c r="L673" s="339"/>
      <c r="M673" s="343"/>
      <c r="N673" s="344"/>
      <c r="O673" s="344"/>
      <c r="P673" s="344"/>
      <c r="Q673" s="344"/>
      <c r="R673" s="344"/>
      <c r="S673" s="344"/>
      <c r="T673" s="345"/>
      <c r="AT673" s="340" t="s">
        <v>149</v>
      </c>
      <c r="AU673" s="340" t="s">
        <v>80</v>
      </c>
      <c r="AV673" s="338" t="s">
        <v>141</v>
      </c>
      <c r="AW673" s="338" t="s">
        <v>32</v>
      </c>
      <c r="AX673" s="338" t="s">
        <v>78</v>
      </c>
      <c r="AY673" s="340" t="s">
        <v>135</v>
      </c>
    </row>
    <row r="674" spans="1:65" s="205" customFormat="1" ht="24" customHeight="1" x14ac:dyDescent="0.2">
      <c r="A674" s="201"/>
      <c r="B674" s="202"/>
      <c r="C674" s="309" t="s">
        <v>814</v>
      </c>
      <c r="D674" s="309" t="s">
        <v>479</v>
      </c>
      <c r="E674" s="310" t="s">
        <v>805</v>
      </c>
      <c r="F674" s="311" t="s">
        <v>806</v>
      </c>
      <c r="G674" s="312" t="s">
        <v>628</v>
      </c>
      <c r="H674" s="313">
        <v>204</v>
      </c>
      <c r="I674" s="168"/>
      <c r="J674" s="314">
        <f>ROUND(I674*H674,2)</f>
        <v>0</v>
      </c>
      <c r="K674" s="311" t="s">
        <v>155</v>
      </c>
      <c r="L674" s="315"/>
      <c r="M674" s="316" t="s">
        <v>1</v>
      </c>
      <c r="N674" s="317" t="s">
        <v>40</v>
      </c>
      <c r="O674" s="294"/>
      <c r="P674" s="295">
        <f>O674*H674</f>
        <v>0</v>
      </c>
      <c r="Q674" s="295">
        <v>6.9999999999999999E-4</v>
      </c>
      <c r="R674" s="295">
        <f>Q674*H674</f>
        <v>0.14280000000000001</v>
      </c>
      <c r="S674" s="295">
        <v>0</v>
      </c>
      <c r="T674" s="296">
        <f>S674*H674</f>
        <v>0</v>
      </c>
      <c r="U674" s="201"/>
      <c r="V674" s="201"/>
      <c r="W674" s="201"/>
      <c r="X674" s="201"/>
      <c r="Y674" s="201"/>
      <c r="Z674" s="201"/>
      <c r="AA674" s="201"/>
      <c r="AB674" s="201"/>
      <c r="AC674" s="201"/>
      <c r="AD674" s="201"/>
      <c r="AE674" s="201"/>
      <c r="AR674" s="297" t="s">
        <v>209</v>
      </c>
      <c r="AT674" s="297" t="s">
        <v>479</v>
      </c>
      <c r="AU674" s="297" t="s">
        <v>80</v>
      </c>
      <c r="AY674" s="192" t="s">
        <v>135</v>
      </c>
      <c r="BE674" s="298">
        <f>IF(N674="základní",J674,0)</f>
        <v>0</v>
      </c>
      <c r="BF674" s="298">
        <f>IF(N674="snížená",J674,0)</f>
        <v>0</v>
      </c>
      <c r="BG674" s="298">
        <f>IF(N674="zákl. přenesená",J674,0)</f>
        <v>0</v>
      </c>
      <c r="BH674" s="298">
        <f>IF(N674="sníž. přenesená",J674,0)</f>
        <v>0</v>
      </c>
      <c r="BI674" s="298">
        <f>IF(N674="nulová",J674,0)</f>
        <v>0</v>
      </c>
      <c r="BJ674" s="192" t="s">
        <v>78</v>
      </c>
      <c r="BK674" s="298">
        <f>ROUND(I674*H674,2)</f>
        <v>0</v>
      </c>
      <c r="BL674" s="192" t="s">
        <v>141</v>
      </c>
      <c r="BM674" s="297" t="s">
        <v>1437</v>
      </c>
    </row>
    <row r="675" spans="1:65" s="205" customFormat="1" x14ac:dyDescent="0.2">
      <c r="A675" s="201"/>
      <c r="B675" s="202"/>
      <c r="C675" s="201"/>
      <c r="D675" s="299" t="s">
        <v>143</v>
      </c>
      <c r="E675" s="201"/>
      <c r="F675" s="300" t="s">
        <v>808</v>
      </c>
      <c r="G675" s="201"/>
      <c r="H675" s="201"/>
      <c r="I675" s="49"/>
      <c r="J675" s="201"/>
      <c r="K675" s="201"/>
      <c r="L675" s="202"/>
      <c r="M675" s="301"/>
      <c r="N675" s="302"/>
      <c r="O675" s="294"/>
      <c r="P675" s="294"/>
      <c r="Q675" s="294"/>
      <c r="R675" s="294"/>
      <c r="S675" s="294"/>
      <c r="T675" s="303"/>
      <c r="U675" s="201"/>
      <c r="V675" s="201"/>
      <c r="W675" s="201"/>
      <c r="X675" s="201"/>
      <c r="Y675" s="201"/>
      <c r="Z675" s="201"/>
      <c r="AA675" s="201"/>
      <c r="AB675" s="201"/>
      <c r="AC675" s="201"/>
      <c r="AD675" s="201"/>
      <c r="AE675" s="201"/>
      <c r="AT675" s="192" t="s">
        <v>143</v>
      </c>
      <c r="AU675" s="192" t="s">
        <v>80</v>
      </c>
    </row>
    <row r="676" spans="1:65" s="205" customFormat="1" ht="36" customHeight="1" x14ac:dyDescent="0.2">
      <c r="A676" s="201"/>
      <c r="B676" s="202"/>
      <c r="C676" s="286" t="s">
        <v>818</v>
      </c>
      <c r="D676" s="286" t="s">
        <v>137</v>
      </c>
      <c r="E676" s="287" t="s">
        <v>847</v>
      </c>
      <c r="F676" s="288" t="s">
        <v>848</v>
      </c>
      <c r="G676" s="289" t="s">
        <v>212</v>
      </c>
      <c r="H676" s="290">
        <v>150</v>
      </c>
      <c r="I676" s="119"/>
      <c r="J676" s="291">
        <f>ROUND(I676*H676,2)</f>
        <v>0</v>
      </c>
      <c r="K676" s="288" t="s">
        <v>1</v>
      </c>
      <c r="L676" s="202"/>
      <c r="M676" s="292" t="s">
        <v>1</v>
      </c>
      <c r="N676" s="293" t="s">
        <v>40</v>
      </c>
      <c r="O676" s="294"/>
      <c r="P676" s="295">
        <f>O676*H676</f>
        <v>0</v>
      </c>
      <c r="Q676" s="295">
        <v>0</v>
      </c>
      <c r="R676" s="295">
        <f>Q676*H676</f>
        <v>0</v>
      </c>
      <c r="S676" s="295">
        <v>0</v>
      </c>
      <c r="T676" s="296">
        <f>S676*H676</f>
        <v>0</v>
      </c>
      <c r="U676" s="201"/>
      <c r="V676" s="201"/>
      <c r="W676" s="201"/>
      <c r="X676" s="201"/>
      <c r="Y676" s="201"/>
      <c r="Z676" s="201"/>
      <c r="AA676" s="201"/>
      <c r="AB676" s="201"/>
      <c r="AC676" s="201"/>
      <c r="AD676" s="201"/>
      <c r="AE676" s="201"/>
      <c r="AR676" s="297" t="s">
        <v>141</v>
      </c>
      <c r="AT676" s="297" t="s">
        <v>137</v>
      </c>
      <c r="AU676" s="297" t="s">
        <v>80</v>
      </c>
      <c r="AY676" s="192" t="s">
        <v>135</v>
      </c>
      <c r="BE676" s="298">
        <f>IF(N676="základní",J676,0)</f>
        <v>0</v>
      </c>
      <c r="BF676" s="298">
        <f>IF(N676="snížená",J676,0)</f>
        <v>0</v>
      </c>
      <c r="BG676" s="298">
        <f>IF(N676="zákl. přenesená",J676,0)</f>
        <v>0</v>
      </c>
      <c r="BH676" s="298">
        <f>IF(N676="sníž. přenesená",J676,0)</f>
        <v>0</v>
      </c>
      <c r="BI676" s="298">
        <f>IF(N676="nulová",J676,0)</f>
        <v>0</v>
      </c>
      <c r="BJ676" s="192" t="s">
        <v>78</v>
      </c>
      <c r="BK676" s="298">
        <f>ROUND(I676*H676,2)</f>
        <v>0</v>
      </c>
      <c r="BL676" s="192" t="s">
        <v>141</v>
      </c>
      <c r="BM676" s="297" t="s">
        <v>1438</v>
      </c>
    </row>
    <row r="677" spans="1:65" s="205" customFormat="1" ht="19.5" x14ac:dyDescent="0.2">
      <c r="A677" s="201"/>
      <c r="B677" s="202"/>
      <c r="C677" s="201"/>
      <c r="D677" s="299" t="s">
        <v>143</v>
      </c>
      <c r="E677" s="201"/>
      <c r="F677" s="300" t="s">
        <v>848</v>
      </c>
      <c r="G677" s="201"/>
      <c r="H677" s="201"/>
      <c r="I677" s="49"/>
      <c r="J677" s="201"/>
      <c r="K677" s="201"/>
      <c r="L677" s="202"/>
      <c r="M677" s="301"/>
      <c r="N677" s="302"/>
      <c r="O677" s="294"/>
      <c r="P677" s="294"/>
      <c r="Q677" s="294"/>
      <c r="R677" s="294"/>
      <c r="S677" s="294"/>
      <c r="T677" s="303"/>
      <c r="U677" s="201"/>
      <c r="V677" s="201"/>
      <c r="W677" s="201"/>
      <c r="X677" s="201"/>
      <c r="Y677" s="201"/>
      <c r="Z677" s="201"/>
      <c r="AA677" s="201"/>
      <c r="AB677" s="201"/>
      <c r="AC677" s="201"/>
      <c r="AD677" s="201"/>
      <c r="AE677" s="201"/>
      <c r="AT677" s="192" t="s">
        <v>143</v>
      </c>
      <c r="AU677" s="192" t="s">
        <v>80</v>
      </c>
    </row>
    <row r="678" spans="1:65" s="205" customFormat="1" ht="36" customHeight="1" x14ac:dyDescent="0.2">
      <c r="A678" s="201"/>
      <c r="B678" s="202"/>
      <c r="C678" s="286" t="s">
        <v>824</v>
      </c>
      <c r="D678" s="286" t="s">
        <v>137</v>
      </c>
      <c r="E678" s="287" t="s">
        <v>851</v>
      </c>
      <c r="F678" s="288" t="s">
        <v>852</v>
      </c>
      <c r="G678" s="289" t="s">
        <v>212</v>
      </c>
      <c r="H678" s="290">
        <v>10</v>
      </c>
      <c r="I678" s="119"/>
      <c r="J678" s="291">
        <f>ROUND(I678*H678,2)</f>
        <v>0</v>
      </c>
      <c r="K678" s="288" t="s">
        <v>1</v>
      </c>
      <c r="L678" s="202"/>
      <c r="M678" s="292" t="s">
        <v>1</v>
      </c>
      <c r="N678" s="293" t="s">
        <v>40</v>
      </c>
      <c r="O678" s="294"/>
      <c r="P678" s="295">
        <f>O678*H678</f>
        <v>0</v>
      </c>
      <c r="Q678" s="295">
        <v>0</v>
      </c>
      <c r="R678" s="295">
        <f>Q678*H678</f>
        <v>0</v>
      </c>
      <c r="S678" s="295">
        <v>0</v>
      </c>
      <c r="T678" s="296">
        <f>S678*H678</f>
        <v>0</v>
      </c>
      <c r="U678" s="201"/>
      <c r="V678" s="201"/>
      <c r="W678" s="201"/>
      <c r="X678" s="201"/>
      <c r="Y678" s="201"/>
      <c r="Z678" s="201"/>
      <c r="AA678" s="201"/>
      <c r="AB678" s="201"/>
      <c r="AC678" s="201"/>
      <c r="AD678" s="201"/>
      <c r="AE678" s="201"/>
      <c r="AR678" s="297" t="s">
        <v>141</v>
      </c>
      <c r="AT678" s="297" t="s">
        <v>137</v>
      </c>
      <c r="AU678" s="297" t="s">
        <v>80</v>
      </c>
      <c r="AY678" s="192" t="s">
        <v>135</v>
      </c>
      <c r="BE678" s="298">
        <f>IF(N678="základní",J678,0)</f>
        <v>0</v>
      </c>
      <c r="BF678" s="298">
        <f>IF(N678="snížená",J678,0)</f>
        <v>0</v>
      </c>
      <c r="BG678" s="298">
        <f>IF(N678="zákl. přenesená",J678,0)</f>
        <v>0</v>
      </c>
      <c r="BH678" s="298">
        <f>IF(N678="sníž. přenesená",J678,0)</f>
        <v>0</v>
      </c>
      <c r="BI678" s="298">
        <f>IF(N678="nulová",J678,0)</f>
        <v>0</v>
      </c>
      <c r="BJ678" s="192" t="s">
        <v>78</v>
      </c>
      <c r="BK678" s="298">
        <f>ROUND(I678*H678,2)</f>
        <v>0</v>
      </c>
      <c r="BL678" s="192" t="s">
        <v>141</v>
      </c>
      <c r="BM678" s="297" t="s">
        <v>1439</v>
      </c>
    </row>
    <row r="679" spans="1:65" s="205" customFormat="1" ht="19.5" x14ac:dyDescent="0.2">
      <c r="A679" s="201"/>
      <c r="B679" s="202"/>
      <c r="C679" s="201"/>
      <c r="D679" s="299" t="s">
        <v>143</v>
      </c>
      <c r="E679" s="201"/>
      <c r="F679" s="300" t="s">
        <v>854</v>
      </c>
      <c r="G679" s="201"/>
      <c r="H679" s="201"/>
      <c r="I679" s="49"/>
      <c r="J679" s="201"/>
      <c r="K679" s="201"/>
      <c r="L679" s="202"/>
      <c r="M679" s="301"/>
      <c r="N679" s="302"/>
      <c r="O679" s="294"/>
      <c r="P679" s="294"/>
      <c r="Q679" s="294"/>
      <c r="R679" s="294"/>
      <c r="S679" s="294"/>
      <c r="T679" s="303"/>
      <c r="U679" s="201"/>
      <c r="V679" s="201"/>
      <c r="W679" s="201"/>
      <c r="X679" s="201"/>
      <c r="Y679" s="201"/>
      <c r="Z679" s="201"/>
      <c r="AA679" s="201"/>
      <c r="AB679" s="201"/>
      <c r="AC679" s="201"/>
      <c r="AD679" s="201"/>
      <c r="AE679" s="201"/>
      <c r="AT679" s="192" t="s">
        <v>143</v>
      </c>
      <c r="AU679" s="192" t="s">
        <v>80</v>
      </c>
    </row>
    <row r="680" spans="1:65" s="205" customFormat="1" ht="24" customHeight="1" x14ac:dyDescent="0.2">
      <c r="A680" s="201"/>
      <c r="B680" s="202"/>
      <c r="C680" s="286" t="s">
        <v>828</v>
      </c>
      <c r="D680" s="286" t="s">
        <v>137</v>
      </c>
      <c r="E680" s="287" t="s">
        <v>810</v>
      </c>
      <c r="F680" s="288" t="s">
        <v>811</v>
      </c>
      <c r="G680" s="289" t="s">
        <v>628</v>
      </c>
      <c r="H680" s="290">
        <v>150</v>
      </c>
      <c r="I680" s="119"/>
      <c r="J680" s="291">
        <f>ROUND(I680*H680,2)</f>
        <v>0</v>
      </c>
      <c r="K680" s="288" t="s">
        <v>155</v>
      </c>
      <c r="L680" s="202"/>
      <c r="M680" s="292" t="s">
        <v>1</v>
      </c>
      <c r="N680" s="293" t="s">
        <v>40</v>
      </c>
      <c r="O680" s="294"/>
      <c r="P680" s="295">
        <f>O680*H680</f>
        <v>0</v>
      </c>
      <c r="Q680" s="295">
        <v>0</v>
      </c>
      <c r="R680" s="295">
        <f>Q680*H680</f>
        <v>0</v>
      </c>
      <c r="S680" s="295">
        <v>0</v>
      </c>
      <c r="T680" s="296">
        <f>S680*H680</f>
        <v>0</v>
      </c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R680" s="297" t="s">
        <v>141</v>
      </c>
      <c r="AT680" s="297" t="s">
        <v>137</v>
      </c>
      <c r="AU680" s="297" t="s">
        <v>80</v>
      </c>
      <c r="AY680" s="192" t="s">
        <v>135</v>
      </c>
      <c r="BE680" s="298">
        <f>IF(N680="základní",J680,0)</f>
        <v>0</v>
      </c>
      <c r="BF680" s="298">
        <f>IF(N680="snížená",J680,0)</f>
        <v>0</v>
      </c>
      <c r="BG680" s="298">
        <f>IF(N680="zákl. přenesená",J680,0)</f>
        <v>0</v>
      </c>
      <c r="BH680" s="298">
        <f>IF(N680="sníž. přenesená",J680,0)</f>
        <v>0</v>
      </c>
      <c r="BI680" s="298">
        <f>IF(N680="nulová",J680,0)</f>
        <v>0</v>
      </c>
      <c r="BJ680" s="192" t="s">
        <v>78</v>
      </c>
      <c r="BK680" s="298">
        <f>ROUND(I680*H680,2)</f>
        <v>0</v>
      </c>
      <c r="BL680" s="192" t="s">
        <v>141</v>
      </c>
      <c r="BM680" s="297" t="s">
        <v>1440</v>
      </c>
    </row>
    <row r="681" spans="1:65" s="205" customFormat="1" ht="19.5" x14ac:dyDescent="0.2">
      <c r="A681" s="201"/>
      <c r="B681" s="202"/>
      <c r="C681" s="201"/>
      <c r="D681" s="299" t="s">
        <v>143</v>
      </c>
      <c r="E681" s="201"/>
      <c r="F681" s="300" t="s">
        <v>813</v>
      </c>
      <c r="G681" s="201"/>
      <c r="H681" s="201"/>
      <c r="I681" s="49"/>
      <c r="J681" s="201"/>
      <c r="K681" s="201"/>
      <c r="L681" s="202"/>
      <c r="M681" s="301"/>
      <c r="N681" s="302"/>
      <c r="O681" s="294"/>
      <c r="P681" s="294"/>
      <c r="Q681" s="294"/>
      <c r="R681" s="294"/>
      <c r="S681" s="294"/>
      <c r="T681" s="303"/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T681" s="192" t="s">
        <v>143</v>
      </c>
      <c r="AU681" s="192" t="s">
        <v>80</v>
      </c>
    </row>
    <row r="682" spans="1:65" s="205" customFormat="1" ht="19.5" x14ac:dyDescent="0.2">
      <c r="A682" s="201"/>
      <c r="B682" s="202"/>
      <c r="C682" s="201"/>
      <c r="D682" s="299" t="s">
        <v>171</v>
      </c>
      <c r="E682" s="201"/>
      <c r="F682" s="322" t="s">
        <v>1112</v>
      </c>
      <c r="G682" s="201"/>
      <c r="H682" s="201"/>
      <c r="I682" s="49"/>
      <c r="J682" s="201"/>
      <c r="K682" s="201"/>
      <c r="L682" s="202"/>
      <c r="M682" s="301"/>
      <c r="N682" s="302"/>
      <c r="O682" s="294"/>
      <c r="P682" s="294"/>
      <c r="Q682" s="294"/>
      <c r="R682" s="294"/>
      <c r="S682" s="294"/>
      <c r="T682" s="303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T682" s="192" t="s">
        <v>171</v>
      </c>
      <c r="AU682" s="192" t="s">
        <v>80</v>
      </c>
    </row>
    <row r="683" spans="1:65" s="323" customFormat="1" x14ac:dyDescent="0.2">
      <c r="B683" s="324"/>
      <c r="D683" s="299" t="s">
        <v>149</v>
      </c>
      <c r="E683" s="325" t="s">
        <v>1</v>
      </c>
      <c r="F683" s="326" t="s">
        <v>188</v>
      </c>
      <c r="H683" s="325" t="s">
        <v>1</v>
      </c>
      <c r="I683" s="134"/>
      <c r="L683" s="324"/>
      <c r="M683" s="327"/>
      <c r="N683" s="328"/>
      <c r="O683" s="328"/>
      <c r="P683" s="328"/>
      <c r="Q683" s="328"/>
      <c r="R683" s="328"/>
      <c r="S683" s="328"/>
      <c r="T683" s="329"/>
      <c r="AT683" s="325" t="s">
        <v>149</v>
      </c>
      <c r="AU683" s="325" t="s">
        <v>80</v>
      </c>
      <c r="AV683" s="323" t="s">
        <v>78</v>
      </c>
      <c r="AW683" s="323" t="s">
        <v>32</v>
      </c>
      <c r="AX683" s="323" t="s">
        <v>72</v>
      </c>
      <c r="AY683" s="325" t="s">
        <v>135</v>
      </c>
    </row>
    <row r="684" spans="1:65" s="330" customFormat="1" x14ac:dyDescent="0.2">
      <c r="B684" s="331"/>
      <c r="D684" s="299" t="s">
        <v>149</v>
      </c>
      <c r="E684" s="332" t="s">
        <v>1</v>
      </c>
      <c r="F684" s="333" t="s">
        <v>803</v>
      </c>
      <c r="H684" s="334">
        <v>150</v>
      </c>
      <c r="I684" s="142"/>
      <c r="L684" s="331"/>
      <c r="M684" s="335"/>
      <c r="N684" s="336"/>
      <c r="O684" s="336"/>
      <c r="P684" s="336"/>
      <c r="Q684" s="336"/>
      <c r="R684" s="336"/>
      <c r="S684" s="336"/>
      <c r="T684" s="337"/>
      <c r="AT684" s="332" t="s">
        <v>149</v>
      </c>
      <c r="AU684" s="332" t="s">
        <v>80</v>
      </c>
      <c r="AV684" s="330" t="s">
        <v>80</v>
      </c>
      <c r="AW684" s="330" t="s">
        <v>32</v>
      </c>
      <c r="AX684" s="330" t="s">
        <v>78</v>
      </c>
      <c r="AY684" s="332" t="s">
        <v>135</v>
      </c>
    </row>
    <row r="685" spans="1:65" s="205" customFormat="1" ht="16.5" customHeight="1" x14ac:dyDescent="0.2">
      <c r="A685" s="201"/>
      <c r="B685" s="202"/>
      <c r="C685" s="309" t="s">
        <v>834</v>
      </c>
      <c r="D685" s="309" t="s">
        <v>479</v>
      </c>
      <c r="E685" s="310" t="s">
        <v>815</v>
      </c>
      <c r="F685" s="311" t="s">
        <v>816</v>
      </c>
      <c r="G685" s="312" t="s">
        <v>628</v>
      </c>
      <c r="H685" s="313">
        <v>150</v>
      </c>
      <c r="I685" s="168"/>
      <c r="J685" s="314">
        <f>ROUND(I685*H685,2)</f>
        <v>0</v>
      </c>
      <c r="K685" s="311" t="s">
        <v>1</v>
      </c>
      <c r="L685" s="315"/>
      <c r="M685" s="316" t="s">
        <v>1</v>
      </c>
      <c r="N685" s="317" t="s">
        <v>40</v>
      </c>
      <c r="O685" s="294"/>
      <c r="P685" s="295">
        <f>O685*H685</f>
        <v>0</v>
      </c>
      <c r="Q685" s="295">
        <v>1.8000000000000001E-4</v>
      </c>
      <c r="R685" s="295">
        <f>Q685*H685</f>
        <v>2.7000000000000003E-2</v>
      </c>
      <c r="S685" s="295">
        <v>0</v>
      </c>
      <c r="T685" s="296">
        <f>S685*H685</f>
        <v>0</v>
      </c>
      <c r="U685" s="201"/>
      <c r="V685" s="201"/>
      <c r="W685" s="201"/>
      <c r="X685" s="201"/>
      <c r="Y685" s="201"/>
      <c r="Z685" s="201"/>
      <c r="AA685" s="201"/>
      <c r="AB685" s="201"/>
      <c r="AC685" s="201"/>
      <c r="AD685" s="201"/>
      <c r="AE685" s="201"/>
      <c r="AR685" s="297" t="s">
        <v>209</v>
      </c>
      <c r="AT685" s="297" t="s">
        <v>479</v>
      </c>
      <c r="AU685" s="297" t="s">
        <v>80</v>
      </c>
      <c r="AY685" s="192" t="s">
        <v>135</v>
      </c>
      <c r="BE685" s="298">
        <f>IF(N685="základní",J685,0)</f>
        <v>0</v>
      </c>
      <c r="BF685" s="298">
        <f>IF(N685="snížená",J685,0)</f>
        <v>0</v>
      </c>
      <c r="BG685" s="298">
        <f>IF(N685="zákl. přenesená",J685,0)</f>
        <v>0</v>
      </c>
      <c r="BH685" s="298">
        <f>IF(N685="sníž. přenesená",J685,0)</f>
        <v>0</v>
      </c>
      <c r="BI685" s="298">
        <f>IF(N685="nulová",J685,0)</f>
        <v>0</v>
      </c>
      <c r="BJ685" s="192" t="s">
        <v>78</v>
      </c>
      <c r="BK685" s="298">
        <f>ROUND(I685*H685,2)</f>
        <v>0</v>
      </c>
      <c r="BL685" s="192" t="s">
        <v>141</v>
      </c>
      <c r="BM685" s="297" t="s">
        <v>1441</v>
      </c>
    </row>
    <row r="686" spans="1:65" s="205" customFormat="1" x14ac:dyDescent="0.2">
      <c r="A686" s="201"/>
      <c r="B686" s="202"/>
      <c r="C686" s="201"/>
      <c r="D686" s="299" t="s">
        <v>143</v>
      </c>
      <c r="E686" s="201"/>
      <c r="F686" s="300" t="s">
        <v>816</v>
      </c>
      <c r="G686" s="201"/>
      <c r="H686" s="201"/>
      <c r="I686" s="49"/>
      <c r="J686" s="201"/>
      <c r="K686" s="201"/>
      <c r="L686" s="202"/>
      <c r="M686" s="301"/>
      <c r="N686" s="302"/>
      <c r="O686" s="294"/>
      <c r="P686" s="294"/>
      <c r="Q686" s="294"/>
      <c r="R686" s="294"/>
      <c r="S686" s="294"/>
      <c r="T686" s="303"/>
      <c r="U686" s="201"/>
      <c r="V686" s="201"/>
      <c r="W686" s="201"/>
      <c r="X686" s="201"/>
      <c r="Y686" s="201"/>
      <c r="Z686" s="201"/>
      <c r="AA686" s="201"/>
      <c r="AB686" s="201"/>
      <c r="AC686" s="201"/>
      <c r="AD686" s="201"/>
      <c r="AE686" s="201"/>
      <c r="AT686" s="192" t="s">
        <v>143</v>
      </c>
      <c r="AU686" s="192" t="s">
        <v>80</v>
      </c>
    </row>
    <row r="687" spans="1:65" s="205" customFormat="1" ht="24" customHeight="1" x14ac:dyDescent="0.2">
      <c r="A687" s="201"/>
      <c r="B687" s="202"/>
      <c r="C687" s="286" t="s">
        <v>838</v>
      </c>
      <c r="D687" s="286" t="s">
        <v>137</v>
      </c>
      <c r="E687" s="287" t="s">
        <v>1442</v>
      </c>
      <c r="F687" s="288" t="s">
        <v>1443</v>
      </c>
      <c r="G687" s="289" t="s">
        <v>628</v>
      </c>
      <c r="H687" s="290">
        <v>1</v>
      </c>
      <c r="I687" s="119"/>
      <c r="J687" s="291">
        <f>ROUND(I687*H687,2)</f>
        <v>0</v>
      </c>
      <c r="K687" s="308" t="s">
        <v>155</v>
      </c>
      <c r="L687" s="202"/>
      <c r="M687" s="292" t="s">
        <v>1</v>
      </c>
      <c r="N687" s="293" t="s">
        <v>40</v>
      </c>
      <c r="O687" s="294"/>
      <c r="P687" s="295">
        <f>O687*H687</f>
        <v>0</v>
      </c>
      <c r="Q687" s="295">
        <v>8.0000000000000007E-5</v>
      </c>
      <c r="R687" s="295">
        <f>Q687*H687</f>
        <v>8.0000000000000007E-5</v>
      </c>
      <c r="S687" s="295">
        <v>0</v>
      </c>
      <c r="T687" s="296">
        <f>S687*H687</f>
        <v>0</v>
      </c>
      <c r="U687" s="201"/>
      <c r="V687" s="201"/>
      <c r="W687" s="201"/>
      <c r="X687" s="201"/>
      <c r="Y687" s="201"/>
      <c r="Z687" s="201"/>
      <c r="AA687" s="201"/>
      <c r="AB687" s="201"/>
      <c r="AC687" s="201"/>
      <c r="AD687" s="201"/>
      <c r="AE687" s="201"/>
      <c r="AR687" s="297" t="s">
        <v>141</v>
      </c>
      <c r="AT687" s="297" t="s">
        <v>137</v>
      </c>
      <c r="AU687" s="297" t="s">
        <v>80</v>
      </c>
      <c r="AY687" s="192" t="s">
        <v>135</v>
      </c>
      <c r="BE687" s="298">
        <f>IF(N687="základní",J687,0)</f>
        <v>0</v>
      </c>
      <c r="BF687" s="298">
        <f>IF(N687="snížená",J687,0)</f>
        <v>0</v>
      </c>
      <c r="BG687" s="298">
        <f>IF(N687="zákl. přenesená",J687,0)</f>
        <v>0</v>
      </c>
      <c r="BH687" s="298">
        <f>IF(N687="sníž. přenesená",J687,0)</f>
        <v>0</v>
      </c>
      <c r="BI687" s="298">
        <f>IF(N687="nulová",J687,0)</f>
        <v>0</v>
      </c>
      <c r="BJ687" s="192" t="s">
        <v>78</v>
      </c>
      <c r="BK687" s="298">
        <f>ROUND(I687*H687,2)</f>
        <v>0</v>
      </c>
      <c r="BL687" s="192" t="s">
        <v>141</v>
      </c>
      <c r="BM687" s="297" t="s">
        <v>1444</v>
      </c>
    </row>
    <row r="688" spans="1:65" s="205" customFormat="1" ht="19.5" x14ac:dyDescent="0.2">
      <c r="A688" s="201"/>
      <c r="B688" s="202"/>
      <c r="C688" s="201"/>
      <c r="D688" s="299" t="s">
        <v>143</v>
      </c>
      <c r="E688" s="201"/>
      <c r="F688" s="300" t="s">
        <v>1445</v>
      </c>
      <c r="G688" s="201"/>
      <c r="H688" s="201"/>
      <c r="I688" s="49"/>
      <c r="J688" s="201"/>
      <c r="K688" s="201"/>
      <c r="L688" s="202"/>
      <c r="M688" s="301"/>
      <c r="N688" s="302"/>
      <c r="O688" s="294"/>
      <c r="P688" s="294"/>
      <c r="Q688" s="294"/>
      <c r="R688" s="294"/>
      <c r="S688" s="294"/>
      <c r="T688" s="303"/>
      <c r="U688" s="201"/>
      <c r="V688" s="201"/>
      <c r="W688" s="201"/>
      <c r="X688" s="201"/>
      <c r="Y688" s="201"/>
      <c r="Z688" s="201"/>
      <c r="AA688" s="201"/>
      <c r="AB688" s="201"/>
      <c r="AC688" s="201"/>
      <c r="AD688" s="201"/>
      <c r="AE688" s="201"/>
      <c r="AT688" s="192" t="s">
        <v>143</v>
      </c>
      <c r="AU688" s="192" t="s">
        <v>80</v>
      </c>
    </row>
    <row r="689" spans="1:65" s="205" customFormat="1" ht="19.5" x14ac:dyDescent="0.2">
      <c r="A689" s="201"/>
      <c r="B689" s="202"/>
      <c r="C689" s="201"/>
      <c r="D689" s="299" t="s">
        <v>171</v>
      </c>
      <c r="E689" s="201"/>
      <c r="F689" s="322" t="s">
        <v>1112</v>
      </c>
      <c r="G689" s="201"/>
      <c r="H689" s="201"/>
      <c r="I689" s="49"/>
      <c r="J689" s="201"/>
      <c r="K689" s="201"/>
      <c r="L689" s="202"/>
      <c r="M689" s="301"/>
      <c r="N689" s="302"/>
      <c r="O689" s="294"/>
      <c r="P689" s="294"/>
      <c r="Q689" s="294"/>
      <c r="R689" s="294"/>
      <c r="S689" s="294"/>
      <c r="T689" s="303"/>
      <c r="U689" s="201"/>
      <c r="V689" s="201"/>
      <c r="W689" s="201"/>
      <c r="X689" s="201"/>
      <c r="Y689" s="201"/>
      <c r="Z689" s="201"/>
      <c r="AA689" s="201"/>
      <c r="AB689" s="201"/>
      <c r="AC689" s="201"/>
      <c r="AD689" s="201"/>
      <c r="AE689" s="201"/>
      <c r="AT689" s="192" t="s">
        <v>171</v>
      </c>
      <c r="AU689" s="192" t="s">
        <v>80</v>
      </c>
    </row>
    <row r="690" spans="1:65" s="323" customFormat="1" x14ac:dyDescent="0.2">
      <c r="B690" s="324"/>
      <c r="D690" s="299" t="s">
        <v>149</v>
      </c>
      <c r="E690" s="325" t="s">
        <v>1</v>
      </c>
      <c r="F690" s="326" t="s">
        <v>1279</v>
      </c>
      <c r="H690" s="325" t="s">
        <v>1</v>
      </c>
      <c r="I690" s="134"/>
      <c r="L690" s="324"/>
      <c r="M690" s="327"/>
      <c r="N690" s="328"/>
      <c r="O690" s="328"/>
      <c r="P690" s="328"/>
      <c r="Q690" s="328"/>
      <c r="R690" s="328"/>
      <c r="S690" s="328"/>
      <c r="T690" s="329"/>
      <c r="AT690" s="325" t="s">
        <v>149</v>
      </c>
      <c r="AU690" s="325" t="s">
        <v>80</v>
      </c>
      <c r="AV690" s="323" t="s">
        <v>78</v>
      </c>
      <c r="AW690" s="323" t="s">
        <v>32</v>
      </c>
      <c r="AX690" s="323" t="s">
        <v>72</v>
      </c>
      <c r="AY690" s="325" t="s">
        <v>135</v>
      </c>
    </row>
    <row r="691" spans="1:65" s="330" customFormat="1" x14ac:dyDescent="0.2">
      <c r="B691" s="331"/>
      <c r="D691" s="299" t="s">
        <v>149</v>
      </c>
      <c r="E691" s="332" t="s">
        <v>1</v>
      </c>
      <c r="F691" s="333" t="s">
        <v>78</v>
      </c>
      <c r="H691" s="334">
        <v>1</v>
      </c>
      <c r="I691" s="142"/>
      <c r="L691" s="331"/>
      <c r="M691" s="335"/>
      <c r="N691" s="336"/>
      <c r="O691" s="336"/>
      <c r="P691" s="336"/>
      <c r="Q691" s="336"/>
      <c r="R691" s="336"/>
      <c r="S691" s="336"/>
      <c r="T691" s="337"/>
      <c r="AT691" s="332" t="s">
        <v>149</v>
      </c>
      <c r="AU691" s="332" t="s">
        <v>80</v>
      </c>
      <c r="AV691" s="330" t="s">
        <v>80</v>
      </c>
      <c r="AW691" s="330" t="s">
        <v>32</v>
      </c>
      <c r="AX691" s="330" t="s">
        <v>78</v>
      </c>
      <c r="AY691" s="332" t="s">
        <v>135</v>
      </c>
    </row>
    <row r="692" spans="1:65" s="205" customFormat="1" ht="16.5" customHeight="1" x14ac:dyDescent="0.2">
      <c r="A692" s="201"/>
      <c r="B692" s="202"/>
      <c r="C692" s="309" t="s">
        <v>230</v>
      </c>
      <c r="D692" s="309" t="s">
        <v>479</v>
      </c>
      <c r="E692" s="310" t="s">
        <v>1446</v>
      </c>
      <c r="F692" s="311" t="s">
        <v>1447</v>
      </c>
      <c r="G692" s="312" t="s">
        <v>628</v>
      </c>
      <c r="H692" s="313">
        <v>1</v>
      </c>
      <c r="I692" s="168"/>
      <c r="J692" s="314">
        <f>ROUND(I692*H692,2)</f>
        <v>0</v>
      </c>
      <c r="K692" s="354" t="s">
        <v>155</v>
      </c>
      <c r="L692" s="315"/>
      <c r="M692" s="316" t="s">
        <v>1</v>
      </c>
      <c r="N692" s="317" t="s">
        <v>40</v>
      </c>
      <c r="O692" s="294"/>
      <c r="P692" s="295">
        <f>O692*H692</f>
        <v>0</v>
      </c>
      <c r="Q692" s="295">
        <v>8.9999999999999998E-4</v>
      </c>
      <c r="R692" s="295">
        <f>Q692*H692</f>
        <v>8.9999999999999998E-4</v>
      </c>
      <c r="S692" s="295">
        <v>0</v>
      </c>
      <c r="T692" s="296">
        <f>S692*H692</f>
        <v>0</v>
      </c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R692" s="297" t="s">
        <v>209</v>
      </c>
      <c r="AT692" s="297" t="s">
        <v>479</v>
      </c>
      <c r="AU692" s="297" t="s">
        <v>80</v>
      </c>
      <c r="AY692" s="192" t="s">
        <v>135</v>
      </c>
      <c r="BE692" s="298">
        <f>IF(N692="základní",J692,0)</f>
        <v>0</v>
      </c>
      <c r="BF692" s="298">
        <f>IF(N692="snížená",J692,0)</f>
        <v>0</v>
      </c>
      <c r="BG692" s="298">
        <f>IF(N692="zákl. přenesená",J692,0)</f>
        <v>0</v>
      </c>
      <c r="BH692" s="298">
        <f>IF(N692="sníž. přenesená",J692,0)</f>
        <v>0</v>
      </c>
      <c r="BI692" s="298">
        <f>IF(N692="nulová",J692,0)</f>
        <v>0</v>
      </c>
      <c r="BJ692" s="192" t="s">
        <v>78</v>
      </c>
      <c r="BK692" s="298">
        <f>ROUND(I692*H692,2)</f>
        <v>0</v>
      </c>
      <c r="BL692" s="192" t="s">
        <v>141</v>
      </c>
      <c r="BM692" s="297" t="s">
        <v>1448</v>
      </c>
    </row>
    <row r="693" spans="1:65" s="205" customFormat="1" x14ac:dyDescent="0.2">
      <c r="A693" s="201"/>
      <c r="B693" s="202"/>
      <c r="C693" s="201"/>
      <c r="D693" s="299" t="s">
        <v>143</v>
      </c>
      <c r="E693" s="201"/>
      <c r="F693" s="300" t="s">
        <v>1447</v>
      </c>
      <c r="G693" s="201"/>
      <c r="H693" s="201"/>
      <c r="I693" s="49"/>
      <c r="J693" s="201"/>
      <c r="K693" s="201"/>
      <c r="L693" s="202"/>
      <c r="M693" s="301"/>
      <c r="N693" s="302"/>
      <c r="O693" s="294"/>
      <c r="P693" s="294"/>
      <c r="Q693" s="294"/>
      <c r="R693" s="294"/>
      <c r="S693" s="294"/>
      <c r="T693" s="303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T693" s="192" t="s">
        <v>143</v>
      </c>
      <c r="AU693" s="192" t="s">
        <v>80</v>
      </c>
    </row>
    <row r="694" spans="1:65" s="205" customFormat="1" ht="24" customHeight="1" x14ac:dyDescent="0.2">
      <c r="A694" s="201"/>
      <c r="B694" s="202"/>
      <c r="C694" s="286" t="s">
        <v>846</v>
      </c>
      <c r="D694" s="286" t="s">
        <v>137</v>
      </c>
      <c r="E694" s="287" t="s">
        <v>819</v>
      </c>
      <c r="F694" s="288" t="s">
        <v>820</v>
      </c>
      <c r="G694" s="289" t="s">
        <v>628</v>
      </c>
      <c r="H694" s="290">
        <v>10</v>
      </c>
      <c r="I694" s="119"/>
      <c r="J694" s="291">
        <f>ROUND(I694*H694,2)</f>
        <v>0</v>
      </c>
      <c r="K694" s="288" t="s">
        <v>155</v>
      </c>
      <c r="L694" s="202"/>
      <c r="M694" s="292" t="s">
        <v>1</v>
      </c>
      <c r="N694" s="293" t="s">
        <v>40</v>
      </c>
      <c r="O694" s="294"/>
      <c r="P694" s="295">
        <f>O694*H694</f>
        <v>0</v>
      </c>
      <c r="Q694" s="295">
        <v>0</v>
      </c>
      <c r="R694" s="295">
        <f>Q694*H694</f>
        <v>0</v>
      </c>
      <c r="S694" s="295">
        <v>0</v>
      </c>
      <c r="T694" s="296">
        <f>S694*H694</f>
        <v>0</v>
      </c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R694" s="297" t="s">
        <v>141</v>
      </c>
      <c r="AT694" s="297" t="s">
        <v>137</v>
      </c>
      <c r="AU694" s="297" t="s">
        <v>80</v>
      </c>
      <c r="AY694" s="192" t="s">
        <v>135</v>
      </c>
      <c r="BE694" s="298">
        <f>IF(N694="základní",J694,0)</f>
        <v>0</v>
      </c>
      <c r="BF694" s="298">
        <f>IF(N694="snížená",J694,0)</f>
        <v>0</v>
      </c>
      <c r="BG694" s="298">
        <f>IF(N694="zákl. přenesená",J694,0)</f>
        <v>0</v>
      </c>
      <c r="BH694" s="298">
        <f>IF(N694="sníž. přenesená",J694,0)</f>
        <v>0</v>
      </c>
      <c r="BI694" s="298">
        <f>IF(N694="nulová",J694,0)</f>
        <v>0</v>
      </c>
      <c r="BJ694" s="192" t="s">
        <v>78</v>
      </c>
      <c r="BK694" s="298">
        <f>ROUND(I694*H694,2)</f>
        <v>0</v>
      </c>
      <c r="BL694" s="192" t="s">
        <v>141</v>
      </c>
      <c r="BM694" s="297" t="s">
        <v>1449</v>
      </c>
    </row>
    <row r="695" spans="1:65" s="205" customFormat="1" ht="19.5" x14ac:dyDescent="0.2">
      <c r="A695" s="201"/>
      <c r="B695" s="202"/>
      <c r="C695" s="201"/>
      <c r="D695" s="299" t="s">
        <v>143</v>
      </c>
      <c r="E695" s="201"/>
      <c r="F695" s="300" t="s">
        <v>822</v>
      </c>
      <c r="G695" s="201"/>
      <c r="H695" s="201"/>
      <c r="I695" s="49"/>
      <c r="J695" s="201"/>
      <c r="K695" s="201"/>
      <c r="L695" s="202"/>
      <c r="M695" s="301"/>
      <c r="N695" s="302"/>
      <c r="O695" s="294"/>
      <c r="P695" s="294"/>
      <c r="Q695" s="294"/>
      <c r="R695" s="294"/>
      <c r="S695" s="294"/>
      <c r="T695" s="303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T695" s="192" t="s">
        <v>143</v>
      </c>
      <c r="AU695" s="192" t="s">
        <v>80</v>
      </c>
    </row>
    <row r="696" spans="1:65" s="205" customFormat="1" ht="19.5" x14ac:dyDescent="0.2">
      <c r="A696" s="201"/>
      <c r="B696" s="202"/>
      <c r="C696" s="201"/>
      <c r="D696" s="299" t="s">
        <v>171</v>
      </c>
      <c r="E696" s="201"/>
      <c r="F696" s="322" t="s">
        <v>1112</v>
      </c>
      <c r="G696" s="201"/>
      <c r="H696" s="201"/>
      <c r="I696" s="49"/>
      <c r="J696" s="201"/>
      <c r="K696" s="201"/>
      <c r="L696" s="202"/>
      <c r="M696" s="301"/>
      <c r="N696" s="302"/>
      <c r="O696" s="294"/>
      <c r="P696" s="294"/>
      <c r="Q696" s="294"/>
      <c r="R696" s="294"/>
      <c r="S696" s="294"/>
      <c r="T696" s="303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T696" s="192" t="s">
        <v>171</v>
      </c>
      <c r="AU696" s="192" t="s">
        <v>80</v>
      </c>
    </row>
    <row r="697" spans="1:65" s="323" customFormat="1" x14ac:dyDescent="0.2">
      <c r="B697" s="324"/>
      <c r="D697" s="299" t="s">
        <v>149</v>
      </c>
      <c r="E697" s="325" t="s">
        <v>1</v>
      </c>
      <c r="F697" s="326" t="s">
        <v>823</v>
      </c>
      <c r="H697" s="325" t="s">
        <v>1</v>
      </c>
      <c r="I697" s="134"/>
      <c r="L697" s="324"/>
      <c r="M697" s="327"/>
      <c r="N697" s="328"/>
      <c r="O697" s="328"/>
      <c r="P697" s="328"/>
      <c r="Q697" s="328"/>
      <c r="R697" s="328"/>
      <c r="S697" s="328"/>
      <c r="T697" s="329"/>
      <c r="AT697" s="325" t="s">
        <v>149</v>
      </c>
      <c r="AU697" s="325" t="s">
        <v>80</v>
      </c>
      <c r="AV697" s="323" t="s">
        <v>78</v>
      </c>
      <c r="AW697" s="323" t="s">
        <v>32</v>
      </c>
      <c r="AX697" s="323" t="s">
        <v>72</v>
      </c>
      <c r="AY697" s="325" t="s">
        <v>135</v>
      </c>
    </row>
    <row r="698" spans="1:65" s="330" customFormat="1" x14ac:dyDescent="0.2">
      <c r="B698" s="331"/>
      <c r="D698" s="299" t="s">
        <v>149</v>
      </c>
      <c r="E698" s="332" t="s">
        <v>1</v>
      </c>
      <c r="F698" s="333" t="s">
        <v>224</v>
      </c>
      <c r="H698" s="334">
        <v>10</v>
      </c>
      <c r="I698" s="142"/>
      <c r="L698" s="331"/>
      <c r="M698" s="335"/>
      <c r="N698" s="336"/>
      <c r="O698" s="336"/>
      <c r="P698" s="336"/>
      <c r="Q698" s="336"/>
      <c r="R698" s="336"/>
      <c r="S698" s="336"/>
      <c r="T698" s="337"/>
      <c r="AT698" s="332" t="s">
        <v>149</v>
      </c>
      <c r="AU698" s="332" t="s">
        <v>80</v>
      </c>
      <c r="AV698" s="330" t="s">
        <v>80</v>
      </c>
      <c r="AW698" s="330" t="s">
        <v>32</v>
      </c>
      <c r="AX698" s="330" t="s">
        <v>78</v>
      </c>
      <c r="AY698" s="332" t="s">
        <v>135</v>
      </c>
    </row>
    <row r="699" spans="1:65" s="205" customFormat="1" ht="24" customHeight="1" x14ac:dyDescent="0.2">
      <c r="A699" s="201"/>
      <c r="B699" s="202"/>
      <c r="C699" s="309" t="s">
        <v>850</v>
      </c>
      <c r="D699" s="309" t="s">
        <v>479</v>
      </c>
      <c r="E699" s="310" t="s">
        <v>825</v>
      </c>
      <c r="F699" s="311" t="s">
        <v>826</v>
      </c>
      <c r="G699" s="312" t="s">
        <v>628</v>
      </c>
      <c r="H699" s="313">
        <v>10</v>
      </c>
      <c r="I699" s="168"/>
      <c r="J699" s="314">
        <f>ROUND(I699*H699,2)</f>
        <v>0</v>
      </c>
      <c r="K699" s="311" t="s">
        <v>155</v>
      </c>
      <c r="L699" s="315"/>
      <c r="M699" s="316" t="s">
        <v>1</v>
      </c>
      <c r="N699" s="317" t="s">
        <v>40</v>
      </c>
      <c r="O699" s="294"/>
      <c r="P699" s="295">
        <f>O699*H699</f>
        <v>0</v>
      </c>
      <c r="Q699" s="295">
        <v>1.1999999999999999E-3</v>
      </c>
      <c r="R699" s="295">
        <f>Q699*H699</f>
        <v>1.1999999999999999E-2</v>
      </c>
      <c r="S699" s="295">
        <v>0</v>
      </c>
      <c r="T699" s="296">
        <f>S699*H699</f>
        <v>0</v>
      </c>
      <c r="U699" s="201"/>
      <c r="V699" s="201"/>
      <c r="W699" s="201"/>
      <c r="X699" s="201"/>
      <c r="Y699" s="201"/>
      <c r="Z699" s="201"/>
      <c r="AA699" s="201"/>
      <c r="AB699" s="201"/>
      <c r="AC699" s="201"/>
      <c r="AD699" s="201"/>
      <c r="AE699" s="201"/>
      <c r="AR699" s="297" t="s">
        <v>209</v>
      </c>
      <c r="AT699" s="297" t="s">
        <v>479</v>
      </c>
      <c r="AU699" s="297" t="s">
        <v>80</v>
      </c>
      <c r="AY699" s="192" t="s">
        <v>135</v>
      </c>
      <c r="BE699" s="298">
        <f>IF(N699="základní",J699,0)</f>
        <v>0</v>
      </c>
      <c r="BF699" s="298">
        <f>IF(N699="snížená",J699,0)</f>
        <v>0</v>
      </c>
      <c r="BG699" s="298">
        <f>IF(N699="zákl. přenesená",J699,0)</f>
        <v>0</v>
      </c>
      <c r="BH699" s="298">
        <f>IF(N699="sníž. přenesená",J699,0)</f>
        <v>0</v>
      </c>
      <c r="BI699" s="298">
        <f>IF(N699="nulová",J699,0)</f>
        <v>0</v>
      </c>
      <c r="BJ699" s="192" t="s">
        <v>78</v>
      </c>
      <c r="BK699" s="298">
        <f>ROUND(I699*H699,2)</f>
        <v>0</v>
      </c>
      <c r="BL699" s="192" t="s">
        <v>141</v>
      </c>
      <c r="BM699" s="297" t="s">
        <v>1450</v>
      </c>
    </row>
    <row r="700" spans="1:65" s="205" customFormat="1" x14ac:dyDescent="0.2">
      <c r="A700" s="201"/>
      <c r="B700" s="202"/>
      <c r="C700" s="201"/>
      <c r="D700" s="299" t="s">
        <v>143</v>
      </c>
      <c r="E700" s="201"/>
      <c r="F700" s="300" t="s">
        <v>826</v>
      </c>
      <c r="G700" s="201"/>
      <c r="H700" s="201"/>
      <c r="I700" s="49"/>
      <c r="J700" s="201"/>
      <c r="K700" s="201"/>
      <c r="L700" s="202"/>
      <c r="M700" s="301"/>
      <c r="N700" s="302"/>
      <c r="O700" s="294"/>
      <c r="P700" s="294"/>
      <c r="Q700" s="294"/>
      <c r="R700" s="294"/>
      <c r="S700" s="294"/>
      <c r="T700" s="303"/>
      <c r="U700" s="201"/>
      <c r="V700" s="201"/>
      <c r="W700" s="201"/>
      <c r="X700" s="201"/>
      <c r="Y700" s="201"/>
      <c r="Z700" s="201"/>
      <c r="AA700" s="201"/>
      <c r="AB700" s="201"/>
      <c r="AC700" s="201"/>
      <c r="AD700" s="201"/>
      <c r="AE700" s="201"/>
      <c r="AT700" s="192" t="s">
        <v>143</v>
      </c>
      <c r="AU700" s="192" t="s">
        <v>80</v>
      </c>
    </row>
    <row r="701" spans="1:65" s="205" customFormat="1" ht="24" customHeight="1" x14ac:dyDescent="0.2">
      <c r="A701" s="201"/>
      <c r="B701" s="202"/>
      <c r="C701" s="286" t="s">
        <v>855</v>
      </c>
      <c r="D701" s="286" t="s">
        <v>137</v>
      </c>
      <c r="E701" s="287" t="s">
        <v>829</v>
      </c>
      <c r="F701" s="288" t="s">
        <v>830</v>
      </c>
      <c r="G701" s="289" t="s">
        <v>628</v>
      </c>
      <c r="H701" s="290">
        <v>10</v>
      </c>
      <c r="I701" s="119"/>
      <c r="J701" s="291">
        <f>ROUND(I701*H701,2)</f>
        <v>0</v>
      </c>
      <c r="K701" s="288" t="s">
        <v>155</v>
      </c>
      <c r="L701" s="202"/>
      <c r="M701" s="292" t="s">
        <v>1</v>
      </c>
      <c r="N701" s="293" t="s">
        <v>40</v>
      </c>
      <c r="O701" s="294"/>
      <c r="P701" s="295">
        <f>O701*H701</f>
        <v>0</v>
      </c>
      <c r="Q701" s="295">
        <v>0</v>
      </c>
      <c r="R701" s="295">
        <f>Q701*H701</f>
        <v>0</v>
      </c>
      <c r="S701" s="295">
        <v>0</v>
      </c>
      <c r="T701" s="296">
        <f>S701*H701</f>
        <v>0</v>
      </c>
      <c r="U701" s="201"/>
      <c r="V701" s="201"/>
      <c r="W701" s="201"/>
      <c r="X701" s="201"/>
      <c r="Y701" s="201"/>
      <c r="Z701" s="201"/>
      <c r="AA701" s="201"/>
      <c r="AB701" s="201"/>
      <c r="AC701" s="201"/>
      <c r="AD701" s="201"/>
      <c r="AE701" s="201"/>
      <c r="AR701" s="297" t="s">
        <v>141</v>
      </c>
      <c r="AT701" s="297" t="s">
        <v>137</v>
      </c>
      <c r="AU701" s="297" t="s">
        <v>80</v>
      </c>
      <c r="AY701" s="192" t="s">
        <v>135</v>
      </c>
      <c r="BE701" s="298">
        <f>IF(N701="základní",J701,0)</f>
        <v>0</v>
      </c>
      <c r="BF701" s="298">
        <f>IF(N701="snížená",J701,0)</f>
        <v>0</v>
      </c>
      <c r="BG701" s="298">
        <f>IF(N701="zákl. přenesená",J701,0)</f>
        <v>0</v>
      </c>
      <c r="BH701" s="298">
        <f>IF(N701="sníž. přenesená",J701,0)</f>
        <v>0</v>
      </c>
      <c r="BI701" s="298">
        <f>IF(N701="nulová",J701,0)</f>
        <v>0</v>
      </c>
      <c r="BJ701" s="192" t="s">
        <v>78</v>
      </c>
      <c r="BK701" s="298">
        <f>ROUND(I701*H701,2)</f>
        <v>0</v>
      </c>
      <c r="BL701" s="192" t="s">
        <v>141</v>
      </c>
      <c r="BM701" s="297" t="s">
        <v>1451</v>
      </c>
    </row>
    <row r="702" spans="1:65" s="205" customFormat="1" ht="19.5" x14ac:dyDescent="0.2">
      <c r="A702" s="201"/>
      <c r="B702" s="202"/>
      <c r="C702" s="201"/>
      <c r="D702" s="299" t="s">
        <v>143</v>
      </c>
      <c r="E702" s="201"/>
      <c r="F702" s="300" t="s">
        <v>832</v>
      </c>
      <c r="G702" s="201"/>
      <c r="H702" s="201"/>
      <c r="I702" s="49"/>
      <c r="J702" s="201"/>
      <c r="K702" s="201"/>
      <c r="L702" s="202"/>
      <c r="M702" s="301"/>
      <c r="N702" s="302"/>
      <c r="O702" s="294"/>
      <c r="P702" s="294"/>
      <c r="Q702" s="294"/>
      <c r="R702" s="294"/>
      <c r="S702" s="294"/>
      <c r="T702" s="303"/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T702" s="192" t="s">
        <v>143</v>
      </c>
      <c r="AU702" s="192" t="s">
        <v>80</v>
      </c>
    </row>
    <row r="703" spans="1:65" s="205" customFormat="1" ht="19.5" x14ac:dyDescent="0.2">
      <c r="A703" s="201"/>
      <c r="B703" s="202"/>
      <c r="C703" s="201"/>
      <c r="D703" s="299" t="s">
        <v>171</v>
      </c>
      <c r="E703" s="201"/>
      <c r="F703" s="322" t="s">
        <v>1112</v>
      </c>
      <c r="G703" s="201"/>
      <c r="H703" s="201"/>
      <c r="I703" s="49"/>
      <c r="J703" s="201"/>
      <c r="K703" s="201"/>
      <c r="L703" s="202"/>
      <c r="M703" s="301"/>
      <c r="N703" s="302"/>
      <c r="O703" s="294"/>
      <c r="P703" s="294"/>
      <c r="Q703" s="294"/>
      <c r="R703" s="294"/>
      <c r="S703" s="294"/>
      <c r="T703" s="303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T703" s="192" t="s">
        <v>171</v>
      </c>
      <c r="AU703" s="192" t="s">
        <v>80</v>
      </c>
    </row>
    <row r="704" spans="1:65" s="323" customFormat="1" x14ac:dyDescent="0.2">
      <c r="B704" s="324"/>
      <c r="D704" s="299" t="s">
        <v>149</v>
      </c>
      <c r="E704" s="325" t="s">
        <v>1</v>
      </c>
      <c r="F704" s="326" t="s">
        <v>833</v>
      </c>
      <c r="H704" s="325" t="s">
        <v>1</v>
      </c>
      <c r="I704" s="134"/>
      <c r="L704" s="324"/>
      <c r="M704" s="327"/>
      <c r="N704" s="328"/>
      <c r="O704" s="328"/>
      <c r="P704" s="328"/>
      <c r="Q704" s="328"/>
      <c r="R704" s="328"/>
      <c r="S704" s="328"/>
      <c r="T704" s="329"/>
      <c r="AT704" s="325" t="s">
        <v>149</v>
      </c>
      <c r="AU704" s="325" t="s">
        <v>80</v>
      </c>
      <c r="AV704" s="323" t="s">
        <v>78</v>
      </c>
      <c r="AW704" s="323" t="s">
        <v>32</v>
      </c>
      <c r="AX704" s="323" t="s">
        <v>72</v>
      </c>
      <c r="AY704" s="325" t="s">
        <v>135</v>
      </c>
    </row>
    <row r="705" spans="1:65" s="330" customFormat="1" x14ac:dyDescent="0.2">
      <c r="B705" s="331"/>
      <c r="D705" s="299" t="s">
        <v>149</v>
      </c>
      <c r="E705" s="332" t="s">
        <v>1</v>
      </c>
      <c r="F705" s="333" t="s">
        <v>224</v>
      </c>
      <c r="H705" s="334">
        <v>10</v>
      </c>
      <c r="I705" s="142"/>
      <c r="L705" s="331"/>
      <c r="M705" s="335"/>
      <c r="N705" s="336"/>
      <c r="O705" s="336"/>
      <c r="P705" s="336"/>
      <c r="Q705" s="336"/>
      <c r="R705" s="336"/>
      <c r="S705" s="336"/>
      <c r="T705" s="337"/>
      <c r="AT705" s="332" t="s">
        <v>149</v>
      </c>
      <c r="AU705" s="332" t="s">
        <v>80</v>
      </c>
      <c r="AV705" s="330" t="s">
        <v>80</v>
      </c>
      <c r="AW705" s="330" t="s">
        <v>32</v>
      </c>
      <c r="AX705" s="330" t="s">
        <v>78</v>
      </c>
      <c r="AY705" s="332" t="s">
        <v>135</v>
      </c>
    </row>
    <row r="706" spans="1:65" s="205" customFormat="1" ht="16.5" customHeight="1" x14ac:dyDescent="0.2">
      <c r="A706" s="201"/>
      <c r="B706" s="202"/>
      <c r="C706" s="309" t="s">
        <v>859</v>
      </c>
      <c r="D706" s="309" t="s">
        <v>479</v>
      </c>
      <c r="E706" s="310" t="s">
        <v>835</v>
      </c>
      <c r="F706" s="311" t="s">
        <v>836</v>
      </c>
      <c r="G706" s="312" t="s">
        <v>628</v>
      </c>
      <c r="H706" s="313">
        <v>10</v>
      </c>
      <c r="I706" s="168"/>
      <c r="J706" s="314">
        <f>ROUND(I706*H706,2)</f>
        <v>0</v>
      </c>
      <c r="K706" s="311" t="s">
        <v>1</v>
      </c>
      <c r="L706" s="315"/>
      <c r="M706" s="316" t="s">
        <v>1</v>
      </c>
      <c r="N706" s="317" t="s">
        <v>40</v>
      </c>
      <c r="O706" s="294"/>
      <c r="P706" s="295">
        <f>O706*H706</f>
        <v>0</v>
      </c>
      <c r="Q706" s="295">
        <v>1.8000000000000001E-4</v>
      </c>
      <c r="R706" s="295">
        <f>Q706*H706</f>
        <v>1.8000000000000002E-3</v>
      </c>
      <c r="S706" s="295">
        <v>0</v>
      </c>
      <c r="T706" s="296">
        <f>S706*H706</f>
        <v>0</v>
      </c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R706" s="297" t="s">
        <v>209</v>
      </c>
      <c r="AT706" s="297" t="s">
        <v>479</v>
      </c>
      <c r="AU706" s="297" t="s">
        <v>80</v>
      </c>
      <c r="AY706" s="192" t="s">
        <v>135</v>
      </c>
      <c r="BE706" s="298">
        <f>IF(N706="základní",J706,0)</f>
        <v>0</v>
      </c>
      <c r="BF706" s="298">
        <f>IF(N706="snížená",J706,0)</f>
        <v>0</v>
      </c>
      <c r="BG706" s="298">
        <f>IF(N706="zákl. přenesená",J706,0)</f>
        <v>0</v>
      </c>
      <c r="BH706" s="298">
        <f>IF(N706="sníž. přenesená",J706,0)</f>
        <v>0</v>
      </c>
      <c r="BI706" s="298">
        <f>IF(N706="nulová",J706,0)</f>
        <v>0</v>
      </c>
      <c r="BJ706" s="192" t="s">
        <v>78</v>
      </c>
      <c r="BK706" s="298">
        <f>ROUND(I706*H706,2)</f>
        <v>0</v>
      </c>
      <c r="BL706" s="192" t="s">
        <v>141</v>
      </c>
      <c r="BM706" s="297" t="s">
        <v>1452</v>
      </c>
    </row>
    <row r="707" spans="1:65" s="205" customFormat="1" x14ac:dyDescent="0.2">
      <c r="A707" s="201"/>
      <c r="B707" s="202"/>
      <c r="C707" s="201"/>
      <c r="D707" s="299" t="s">
        <v>143</v>
      </c>
      <c r="E707" s="201"/>
      <c r="F707" s="300" t="s">
        <v>836</v>
      </c>
      <c r="G707" s="201"/>
      <c r="H707" s="201"/>
      <c r="I707" s="49"/>
      <c r="J707" s="201"/>
      <c r="K707" s="201"/>
      <c r="L707" s="202"/>
      <c r="M707" s="301"/>
      <c r="N707" s="302"/>
      <c r="O707" s="294"/>
      <c r="P707" s="294"/>
      <c r="Q707" s="294"/>
      <c r="R707" s="294"/>
      <c r="S707" s="294"/>
      <c r="T707" s="303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T707" s="192" t="s">
        <v>143</v>
      </c>
      <c r="AU707" s="192" t="s">
        <v>80</v>
      </c>
    </row>
    <row r="708" spans="1:65" s="205" customFormat="1" ht="24" customHeight="1" x14ac:dyDescent="0.2">
      <c r="A708" s="201"/>
      <c r="B708" s="202"/>
      <c r="C708" s="286" t="s">
        <v>864</v>
      </c>
      <c r="D708" s="286" t="s">
        <v>137</v>
      </c>
      <c r="E708" s="287" t="s">
        <v>1453</v>
      </c>
      <c r="F708" s="288" t="s">
        <v>1454</v>
      </c>
      <c r="G708" s="289" t="s">
        <v>628</v>
      </c>
      <c r="H708" s="290">
        <v>1</v>
      </c>
      <c r="I708" s="119"/>
      <c r="J708" s="291">
        <f>ROUND(I708*H708,2)</f>
        <v>0</v>
      </c>
      <c r="K708" s="288" t="s">
        <v>155</v>
      </c>
      <c r="L708" s="202"/>
      <c r="M708" s="292" t="s">
        <v>1</v>
      </c>
      <c r="N708" s="293" t="s">
        <v>40</v>
      </c>
      <c r="O708" s="294"/>
      <c r="P708" s="295">
        <f>O708*H708</f>
        <v>0</v>
      </c>
      <c r="Q708" s="295">
        <v>0</v>
      </c>
      <c r="R708" s="295">
        <f>Q708*H708</f>
        <v>0</v>
      </c>
      <c r="S708" s="295">
        <v>0</v>
      </c>
      <c r="T708" s="296">
        <f>S708*H708</f>
        <v>0</v>
      </c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R708" s="297" t="s">
        <v>141</v>
      </c>
      <c r="AT708" s="297" t="s">
        <v>137</v>
      </c>
      <c r="AU708" s="297" t="s">
        <v>80</v>
      </c>
      <c r="AY708" s="192" t="s">
        <v>135</v>
      </c>
      <c r="BE708" s="298">
        <f>IF(N708="základní",J708,0)</f>
        <v>0</v>
      </c>
      <c r="BF708" s="298">
        <f>IF(N708="snížená",J708,0)</f>
        <v>0</v>
      </c>
      <c r="BG708" s="298">
        <f>IF(N708="zákl. přenesená",J708,0)</f>
        <v>0</v>
      </c>
      <c r="BH708" s="298">
        <f>IF(N708="sníž. přenesená",J708,0)</f>
        <v>0</v>
      </c>
      <c r="BI708" s="298">
        <f>IF(N708="nulová",J708,0)</f>
        <v>0</v>
      </c>
      <c r="BJ708" s="192" t="s">
        <v>78</v>
      </c>
      <c r="BK708" s="298">
        <f>ROUND(I708*H708,2)</f>
        <v>0</v>
      </c>
      <c r="BL708" s="192" t="s">
        <v>141</v>
      </c>
      <c r="BM708" s="297" t="s">
        <v>1455</v>
      </c>
    </row>
    <row r="709" spans="1:65" s="205" customFormat="1" ht="19.5" x14ac:dyDescent="0.2">
      <c r="A709" s="201"/>
      <c r="B709" s="202"/>
      <c r="C709" s="201"/>
      <c r="D709" s="299" t="s">
        <v>143</v>
      </c>
      <c r="E709" s="201"/>
      <c r="F709" s="300" t="s">
        <v>1456</v>
      </c>
      <c r="G709" s="201"/>
      <c r="H709" s="201"/>
      <c r="I709" s="49"/>
      <c r="J709" s="201"/>
      <c r="K709" s="201"/>
      <c r="L709" s="202"/>
      <c r="M709" s="301"/>
      <c r="N709" s="302"/>
      <c r="O709" s="294"/>
      <c r="P709" s="294"/>
      <c r="Q709" s="294"/>
      <c r="R709" s="294"/>
      <c r="S709" s="294"/>
      <c r="T709" s="303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T709" s="192" t="s">
        <v>143</v>
      </c>
      <c r="AU709" s="192" t="s">
        <v>80</v>
      </c>
    </row>
    <row r="710" spans="1:65" s="205" customFormat="1" ht="19.5" x14ac:dyDescent="0.2">
      <c r="A710" s="201"/>
      <c r="B710" s="202"/>
      <c r="C710" s="201"/>
      <c r="D710" s="299" t="s">
        <v>171</v>
      </c>
      <c r="E710" s="201"/>
      <c r="F710" s="322" t="s">
        <v>1112</v>
      </c>
      <c r="G710" s="201"/>
      <c r="H710" s="201"/>
      <c r="I710" s="49"/>
      <c r="J710" s="201"/>
      <c r="K710" s="201"/>
      <c r="L710" s="202"/>
      <c r="M710" s="301"/>
      <c r="N710" s="302"/>
      <c r="O710" s="294"/>
      <c r="P710" s="294"/>
      <c r="Q710" s="294"/>
      <c r="R710" s="294"/>
      <c r="S710" s="294"/>
      <c r="T710" s="303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T710" s="192" t="s">
        <v>171</v>
      </c>
      <c r="AU710" s="192" t="s">
        <v>80</v>
      </c>
    </row>
    <row r="711" spans="1:65" s="323" customFormat="1" x14ac:dyDescent="0.2">
      <c r="B711" s="324"/>
      <c r="D711" s="299" t="s">
        <v>149</v>
      </c>
      <c r="E711" s="325" t="s">
        <v>1</v>
      </c>
      <c r="F711" s="326" t="s">
        <v>1293</v>
      </c>
      <c r="H711" s="325" t="s">
        <v>1</v>
      </c>
      <c r="I711" s="134"/>
      <c r="L711" s="324"/>
      <c r="M711" s="327"/>
      <c r="N711" s="328"/>
      <c r="O711" s="328"/>
      <c r="P711" s="328"/>
      <c r="Q711" s="328"/>
      <c r="R711" s="328"/>
      <c r="S711" s="328"/>
      <c r="T711" s="329"/>
      <c r="AT711" s="325" t="s">
        <v>149</v>
      </c>
      <c r="AU711" s="325" t="s">
        <v>80</v>
      </c>
      <c r="AV711" s="323" t="s">
        <v>78</v>
      </c>
      <c r="AW711" s="323" t="s">
        <v>32</v>
      </c>
      <c r="AX711" s="323" t="s">
        <v>72</v>
      </c>
      <c r="AY711" s="325" t="s">
        <v>135</v>
      </c>
    </row>
    <row r="712" spans="1:65" s="330" customFormat="1" x14ac:dyDescent="0.2">
      <c r="B712" s="331"/>
      <c r="D712" s="299" t="s">
        <v>149</v>
      </c>
      <c r="E712" s="332" t="s">
        <v>1</v>
      </c>
      <c r="F712" s="333" t="s">
        <v>78</v>
      </c>
      <c r="H712" s="334">
        <v>1</v>
      </c>
      <c r="I712" s="142"/>
      <c r="L712" s="331"/>
      <c r="M712" s="335"/>
      <c r="N712" s="336"/>
      <c r="O712" s="336"/>
      <c r="P712" s="336"/>
      <c r="Q712" s="336"/>
      <c r="R712" s="336"/>
      <c r="S712" s="336"/>
      <c r="T712" s="337"/>
      <c r="AT712" s="332" t="s">
        <v>149</v>
      </c>
      <c r="AU712" s="332" t="s">
        <v>80</v>
      </c>
      <c r="AV712" s="330" t="s">
        <v>80</v>
      </c>
      <c r="AW712" s="330" t="s">
        <v>32</v>
      </c>
      <c r="AX712" s="330" t="s">
        <v>78</v>
      </c>
      <c r="AY712" s="332" t="s">
        <v>135</v>
      </c>
    </row>
    <row r="713" spans="1:65" s="205" customFormat="1" ht="16.5" customHeight="1" x14ac:dyDescent="0.2">
      <c r="A713" s="201"/>
      <c r="B713" s="202"/>
      <c r="C713" s="309" t="s">
        <v>869</v>
      </c>
      <c r="D713" s="309" t="s">
        <v>479</v>
      </c>
      <c r="E713" s="310" t="s">
        <v>1457</v>
      </c>
      <c r="F713" s="311" t="s">
        <v>1458</v>
      </c>
      <c r="G713" s="312" t="s">
        <v>628</v>
      </c>
      <c r="H713" s="313">
        <v>1</v>
      </c>
      <c r="I713" s="168"/>
      <c r="J713" s="314">
        <f>ROUND(I713*H713,2)</f>
        <v>0</v>
      </c>
      <c r="K713" s="311" t="s">
        <v>155</v>
      </c>
      <c r="L713" s="315"/>
      <c r="M713" s="316" t="s">
        <v>1</v>
      </c>
      <c r="N713" s="317" t="s">
        <v>40</v>
      </c>
      <c r="O713" s="294"/>
      <c r="P713" s="295">
        <f>O713*H713</f>
        <v>0</v>
      </c>
      <c r="Q713" s="295">
        <v>5.7999999999999996E-3</v>
      </c>
      <c r="R713" s="295">
        <f>Q713*H713</f>
        <v>5.7999999999999996E-3</v>
      </c>
      <c r="S713" s="295">
        <v>0</v>
      </c>
      <c r="T713" s="296">
        <f>S713*H713</f>
        <v>0</v>
      </c>
      <c r="U713" s="201"/>
      <c r="V713" s="201"/>
      <c r="W713" s="201"/>
      <c r="X713" s="201"/>
      <c r="Y713" s="201"/>
      <c r="Z713" s="201"/>
      <c r="AA713" s="201"/>
      <c r="AB713" s="201"/>
      <c r="AC713" s="201"/>
      <c r="AD713" s="201"/>
      <c r="AE713" s="201"/>
      <c r="AR713" s="297" t="s">
        <v>209</v>
      </c>
      <c r="AT713" s="297" t="s">
        <v>479</v>
      </c>
      <c r="AU713" s="297" t="s">
        <v>80</v>
      </c>
      <c r="AY713" s="192" t="s">
        <v>135</v>
      </c>
      <c r="BE713" s="298">
        <f>IF(N713="základní",J713,0)</f>
        <v>0</v>
      </c>
      <c r="BF713" s="298">
        <f>IF(N713="snížená",J713,0)</f>
        <v>0</v>
      </c>
      <c r="BG713" s="298">
        <f>IF(N713="zákl. přenesená",J713,0)</f>
        <v>0</v>
      </c>
      <c r="BH713" s="298">
        <f>IF(N713="sníž. přenesená",J713,0)</f>
        <v>0</v>
      </c>
      <c r="BI713" s="298">
        <f>IF(N713="nulová",J713,0)</f>
        <v>0</v>
      </c>
      <c r="BJ713" s="192" t="s">
        <v>78</v>
      </c>
      <c r="BK713" s="298">
        <f>ROUND(I713*H713,2)</f>
        <v>0</v>
      </c>
      <c r="BL713" s="192" t="s">
        <v>141</v>
      </c>
      <c r="BM713" s="297" t="s">
        <v>1459</v>
      </c>
    </row>
    <row r="714" spans="1:65" s="205" customFormat="1" x14ac:dyDescent="0.2">
      <c r="A714" s="201"/>
      <c r="B714" s="202"/>
      <c r="C714" s="201"/>
      <c r="D714" s="299" t="s">
        <v>143</v>
      </c>
      <c r="E714" s="201"/>
      <c r="F714" s="300" t="s">
        <v>1458</v>
      </c>
      <c r="G714" s="201"/>
      <c r="H714" s="201"/>
      <c r="I714" s="49"/>
      <c r="J714" s="201"/>
      <c r="K714" s="201"/>
      <c r="L714" s="202"/>
      <c r="M714" s="301"/>
      <c r="N714" s="302"/>
      <c r="O714" s="294"/>
      <c r="P714" s="294"/>
      <c r="Q714" s="294"/>
      <c r="R714" s="294"/>
      <c r="S714" s="294"/>
      <c r="T714" s="303"/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T714" s="192" t="s">
        <v>143</v>
      </c>
      <c r="AU714" s="192" t="s">
        <v>80</v>
      </c>
    </row>
    <row r="715" spans="1:65" s="205" customFormat="1" ht="24" customHeight="1" x14ac:dyDescent="0.2">
      <c r="A715" s="201"/>
      <c r="B715" s="202"/>
      <c r="C715" s="286" t="s">
        <v>877</v>
      </c>
      <c r="D715" s="286" t="s">
        <v>137</v>
      </c>
      <c r="E715" s="287" t="s">
        <v>1460</v>
      </c>
      <c r="F715" s="288" t="s">
        <v>1461</v>
      </c>
      <c r="G715" s="289" t="s">
        <v>628</v>
      </c>
      <c r="H715" s="290">
        <v>11</v>
      </c>
      <c r="I715" s="119"/>
      <c r="J715" s="291">
        <f>ROUND(I715*H715,2)</f>
        <v>0</v>
      </c>
      <c r="K715" s="288" t="s">
        <v>155</v>
      </c>
      <c r="L715" s="202"/>
      <c r="M715" s="292" t="s">
        <v>1</v>
      </c>
      <c r="N715" s="293" t="s">
        <v>40</v>
      </c>
      <c r="O715" s="294"/>
      <c r="P715" s="295">
        <f>O715*H715</f>
        <v>0</v>
      </c>
      <c r="Q715" s="295">
        <v>0</v>
      </c>
      <c r="R715" s="295">
        <f>Q715*H715</f>
        <v>0</v>
      </c>
      <c r="S715" s="295">
        <v>0</v>
      </c>
      <c r="T715" s="296">
        <f>S715*H715</f>
        <v>0</v>
      </c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R715" s="297" t="s">
        <v>141</v>
      </c>
      <c r="AT715" s="297" t="s">
        <v>137</v>
      </c>
      <c r="AU715" s="297" t="s">
        <v>80</v>
      </c>
      <c r="AY715" s="192" t="s">
        <v>135</v>
      </c>
      <c r="BE715" s="298">
        <f>IF(N715="základní",J715,0)</f>
        <v>0</v>
      </c>
      <c r="BF715" s="298">
        <f>IF(N715="snížená",J715,0)</f>
        <v>0</v>
      </c>
      <c r="BG715" s="298">
        <f>IF(N715="zákl. přenesená",J715,0)</f>
        <v>0</v>
      </c>
      <c r="BH715" s="298">
        <f>IF(N715="sníž. přenesená",J715,0)</f>
        <v>0</v>
      </c>
      <c r="BI715" s="298">
        <f>IF(N715="nulová",J715,0)</f>
        <v>0</v>
      </c>
      <c r="BJ715" s="192" t="s">
        <v>78</v>
      </c>
      <c r="BK715" s="298">
        <f>ROUND(I715*H715,2)</f>
        <v>0</v>
      </c>
      <c r="BL715" s="192" t="s">
        <v>141</v>
      </c>
      <c r="BM715" s="297" t="s">
        <v>1462</v>
      </c>
    </row>
    <row r="716" spans="1:65" s="205" customFormat="1" ht="19.5" x14ac:dyDescent="0.2">
      <c r="A716" s="201"/>
      <c r="B716" s="202"/>
      <c r="C716" s="201"/>
      <c r="D716" s="299" t="s">
        <v>143</v>
      </c>
      <c r="E716" s="201"/>
      <c r="F716" s="300" t="s">
        <v>1463</v>
      </c>
      <c r="G716" s="201"/>
      <c r="H716" s="201"/>
      <c r="I716" s="49"/>
      <c r="J716" s="201"/>
      <c r="K716" s="201"/>
      <c r="L716" s="202"/>
      <c r="M716" s="301"/>
      <c r="N716" s="302"/>
      <c r="O716" s="294"/>
      <c r="P716" s="294"/>
      <c r="Q716" s="294"/>
      <c r="R716" s="294"/>
      <c r="S716" s="294"/>
      <c r="T716" s="303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T716" s="192" t="s">
        <v>143</v>
      </c>
      <c r="AU716" s="192" t="s">
        <v>80</v>
      </c>
    </row>
    <row r="717" spans="1:65" s="205" customFormat="1" ht="19.5" x14ac:dyDescent="0.2">
      <c r="A717" s="201"/>
      <c r="B717" s="202"/>
      <c r="C717" s="201"/>
      <c r="D717" s="299" t="s">
        <v>171</v>
      </c>
      <c r="E717" s="201"/>
      <c r="F717" s="322" t="s">
        <v>1112</v>
      </c>
      <c r="G717" s="201"/>
      <c r="H717" s="201"/>
      <c r="I717" s="49"/>
      <c r="J717" s="201"/>
      <c r="K717" s="201"/>
      <c r="L717" s="202"/>
      <c r="M717" s="301"/>
      <c r="N717" s="302"/>
      <c r="O717" s="294"/>
      <c r="P717" s="294"/>
      <c r="Q717" s="294"/>
      <c r="R717" s="294"/>
      <c r="S717" s="294"/>
      <c r="T717" s="303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T717" s="192" t="s">
        <v>171</v>
      </c>
      <c r="AU717" s="192" t="s">
        <v>80</v>
      </c>
    </row>
    <row r="718" spans="1:65" s="323" customFormat="1" x14ac:dyDescent="0.2">
      <c r="B718" s="324"/>
      <c r="D718" s="299" t="s">
        <v>149</v>
      </c>
      <c r="E718" s="325" t="s">
        <v>1</v>
      </c>
      <c r="F718" s="326" t="s">
        <v>1464</v>
      </c>
      <c r="H718" s="325" t="s">
        <v>1</v>
      </c>
      <c r="I718" s="134"/>
      <c r="L718" s="324"/>
      <c r="M718" s="327"/>
      <c r="N718" s="328"/>
      <c r="O718" s="328"/>
      <c r="P718" s="328"/>
      <c r="Q718" s="328"/>
      <c r="R718" s="328"/>
      <c r="S718" s="328"/>
      <c r="T718" s="329"/>
      <c r="AT718" s="325" t="s">
        <v>149</v>
      </c>
      <c r="AU718" s="325" t="s">
        <v>80</v>
      </c>
      <c r="AV718" s="323" t="s">
        <v>78</v>
      </c>
      <c r="AW718" s="323" t="s">
        <v>32</v>
      </c>
      <c r="AX718" s="323" t="s">
        <v>72</v>
      </c>
      <c r="AY718" s="325" t="s">
        <v>135</v>
      </c>
    </row>
    <row r="719" spans="1:65" s="330" customFormat="1" x14ac:dyDescent="0.2">
      <c r="B719" s="331"/>
      <c r="D719" s="299" t="s">
        <v>149</v>
      </c>
      <c r="E719" s="332" t="s">
        <v>1</v>
      </c>
      <c r="F719" s="333" t="s">
        <v>231</v>
      </c>
      <c r="H719" s="334">
        <v>11</v>
      </c>
      <c r="I719" s="142"/>
      <c r="L719" s="331"/>
      <c r="M719" s="335"/>
      <c r="N719" s="336"/>
      <c r="O719" s="336"/>
      <c r="P719" s="336"/>
      <c r="Q719" s="336"/>
      <c r="R719" s="336"/>
      <c r="S719" s="336"/>
      <c r="T719" s="337"/>
      <c r="AT719" s="332" t="s">
        <v>149</v>
      </c>
      <c r="AU719" s="332" t="s">
        <v>80</v>
      </c>
      <c r="AV719" s="330" t="s">
        <v>80</v>
      </c>
      <c r="AW719" s="330" t="s">
        <v>32</v>
      </c>
      <c r="AX719" s="330" t="s">
        <v>78</v>
      </c>
      <c r="AY719" s="332" t="s">
        <v>135</v>
      </c>
    </row>
    <row r="720" spans="1:65" s="205" customFormat="1" ht="16.5" customHeight="1" x14ac:dyDescent="0.2">
      <c r="A720" s="201"/>
      <c r="B720" s="202"/>
      <c r="C720" s="309" t="s">
        <v>885</v>
      </c>
      <c r="D720" s="309" t="s">
        <v>479</v>
      </c>
      <c r="E720" s="310" t="s">
        <v>1465</v>
      </c>
      <c r="F720" s="311" t="s">
        <v>1466</v>
      </c>
      <c r="G720" s="312" t="s">
        <v>628</v>
      </c>
      <c r="H720" s="313">
        <v>11</v>
      </c>
      <c r="I720" s="168"/>
      <c r="J720" s="314">
        <f>ROUND(I720*H720,2)</f>
        <v>0</v>
      </c>
      <c r="K720" s="311" t="s">
        <v>155</v>
      </c>
      <c r="L720" s="315"/>
      <c r="M720" s="316" t="s">
        <v>1</v>
      </c>
      <c r="N720" s="317" t="s">
        <v>40</v>
      </c>
      <c r="O720" s="294"/>
      <c r="P720" s="295">
        <f>O720*H720</f>
        <v>0</v>
      </c>
      <c r="Q720" s="295">
        <v>8.8000000000000005E-3</v>
      </c>
      <c r="R720" s="295">
        <f>Q720*H720</f>
        <v>9.6800000000000011E-2</v>
      </c>
      <c r="S720" s="295">
        <v>0</v>
      </c>
      <c r="T720" s="296">
        <f>S720*H720</f>
        <v>0</v>
      </c>
      <c r="U720" s="201"/>
      <c r="V720" s="201"/>
      <c r="W720" s="201"/>
      <c r="X720" s="201"/>
      <c r="Y720" s="201"/>
      <c r="Z720" s="201"/>
      <c r="AA720" s="201"/>
      <c r="AB720" s="201"/>
      <c r="AC720" s="201"/>
      <c r="AD720" s="201"/>
      <c r="AE720" s="201"/>
      <c r="AR720" s="297" t="s">
        <v>209</v>
      </c>
      <c r="AT720" s="297" t="s">
        <v>479</v>
      </c>
      <c r="AU720" s="297" t="s">
        <v>80</v>
      </c>
      <c r="AY720" s="192" t="s">
        <v>135</v>
      </c>
      <c r="BE720" s="298">
        <f>IF(N720="základní",J720,0)</f>
        <v>0</v>
      </c>
      <c r="BF720" s="298">
        <f>IF(N720="snížená",J720,0)</f>
        <v>0</v>
      </c>
      <c r="BG720" s="298">
        <f>IF(N720="zákl. přenesená",J720,0)</f>
        <v>0</v>
      </c>
      <c r="BH720" s="298">
        <f>IF(N720="sníž. přenesená",J720,0)</f>
        <v>0</v>
      </c>
      <c r="BI720" s="298">
        <f>IF(N720="nulová",J720,0)</f>
        <v>0</v>
      </c>
      <c r="BJ720" s="192" t="s">
        <v>78</v>
      </c>
      <c r="BK720" s="298">
        <f>ROUND(I720*H720,2)</f>
        <v>0</v>
      </c>
      <c r="BL720" s="192" t="s">
        <v>141</v>
      </c>
      <c r="BM720" s="297" t="s">
        <v>1467</v>
      </c>
    </row>
    <row r="721" spans="1:65" s="205" customFormat="1" x14ac:dyDescent="0.2">
      <c r="A721" s="201"/>
      <c r="B721" s="202"/>
      <c r="C721" s="201"/>
      <c r="D721" s="299" t="s">
        <v>143</v>
      </c>
      <c r="E721" s="201"/>
      <c r="F721" s="300" t="s">
        <v>1466</v>
      </c>
      <c r="G721" s="201"/>
      <c r="H721" s="201"/>
      <c r="I721" s="49"/>
      <c r="J721" s="201"/>
      <c r="K721" s="201"/>
      <c r="L721" s="202"/>
      <c r="M721" s="301"/>
      <c r="N721" s="302"/>
      <c r="O721" s="294"/>
      <c r="P721" s="294"/>
      <c r="Q721" s="294"/>
      <c r="R721" s="294"/>
      <c r="S721" s="294"/>
      <c r="T721" s="303"/>
      <c r="U721" s="201"/>
      <c r="V721" s="201"/>
      <c r="W721" s="201"/>
      <c r="X721" s="201"/>
      <c r="Y721" s="201"/>
      <c r="Z721" s="201"/>
      <c r="AA721" s="201"/>
      <c r="AB721" s="201"/>
      <c r="AC721" s="201"/>
      <c r="AD721" s="201"/>
      <c r="AE721" s="201"/>
      <c r="AT721" s="192" t="s">
        <v>143</v>
      </c>
      <c r="AU721" s="192" t="s">
        <v>80</v>
      </c>
    </row>
    <row r="722" spans="1:65" s="205" customFormat="1" ht="24" customHeight="1" x14ac:dyDescent="0.2">
      <c r="A722" s="201"/>
      <c r="B722" s="202"/>
      <c r="C722" s="286" t="s">
        <v>890</v>
      </c>
      <c r="D722" s="286" t="s">
        <v>137</v>
      </c>
      <c r="E722" s="287" t="s">
        <v>839</v>
      </c>
      <c r="F722" s="288" t="s">
        <v>840</v>
      </c>
      <c r="G722" s="289" t="s">
        <v>628</v>
      </c>
      <c r="H722" s="290">
        <v>1</v>
      </c>
      <c r="I722" s="119"/>
      <c r="J722" s="291">
        <f>ROUND(I722*H722,2)</f>
        <v>0</v>
      </c>
      <c r="K722" s="288" t="s">
        <v>155</v>
      </c>
      <c r="L722" s="202"/>
      <c r="M722" s="292" t="s">
        <v>1</v>
      </c>
      <c r="N722" s="293" t="s">
        <v>40</v>
      </c>
      <c r="O722" s="294"/>
      <c r="P722" s="295">
        <f>O722*H722</f>
        <v>0</v>
      </c>
      <c r="Q722" s="295">
        <v>0</v>
      </c>
      <c r="R722" s="295">
        <f>Q722*H722</f>
        <v>0</v>
      </c>
      <c r="S722" s="295">
        <v>0</v>
      </c>
      <c r="T722" s="296">
        <f>S722*H722</f>
        <v>0</v>
      </c>
      <c r="U722" s="201"/>
      <c r="V722" s="201"/>
      <c r="W722" s="201"/>
      <c r="X722" s="201"/>
      <c r="Y722" s="201"/>
      <c r="Z722" s="201"/>
      <c r="AA722" s="201"/>
      <c r="AB722" s="201"/>
      <c r="AC722" s="201"/>
      <c r="AD722" s="201"/>
      <c r="AE722" s="201"/>
      <c r="AR722" s="297" t="s">
        <v>141</v>
      </c>
      <c r="AT722" s="297" t="s">
        <v>137</v>
      </c>
      <c r="AU722" s="297" t="s">
        <v>80</v>
      </c>
      <c r="AY722" s="192" t="s">
        <v>135</v>
      </c>
      <c r="BE722" s="298">
        <f>IF(N722="základní",J722,0)</f>
        <v>0</v>
      </c>
      <c r="BF722" s="298">
        <f>IF(N722="snížená",J722,0)</f>
        <v>0</v>
      </c>
      <c r="BG722" s="298">
        <f>IF(N722="zákl. přenesená",J722,0)</f>
        <v>0</v>
      </c>
      <c r="BH722" s="298">
        <f>IF(N722="sníž. přenesená",J722,0)</f>
        <v>0</v>
      </c>
      <c r="BI722" s="298">
        <f>IF(N722="nulová",J722,0)</f>
        <v>0</v>
      </c>
      <c r="BJ722" s="192" t="s">
        <v>78</v>
      </c>
      <c r="BK722" s="298">
        <f>ROUND(I722*H722,2)</f>
        <v>0</v>
      </c>
      <c r="BL722" s="192" t="s">
        <v>141</v>
      </c>
      <c r="BM722" s="297" t="s">
        <v>1468</v>
      </c>
    </row>
    <row r="723" spans="1:65" s="205" customFormat="1" ht="19.5" x14ac:dyDescent="0.2">
      <c r="A723" s="201"/>
      <c r="B723" s="202"/>
      <c r="C723" s="201"/>
      <c r="D723" s="299" t="s">
        <v>143</v>
      </c>
      <c r="E723" s="201"/>
      <c r="F723" s="300" t="s">
        <v>842</v>
      </c>
      <c r="G723" s="201"/>
      <c r="H723" s="201"/>
      <c r="I723" s="49"/>
      <c r="J723" s="201"/>
      <c r="K723" s="201"/>
      <c r="L723" s="202"/>
      <c r="M723" s="301"/>
      <c r="N723" s="302"/>
      <c r="O723" s="294"/>
      <c r="P723" s="294"/>
      <c r="Q723" s="294"/>
      <c r="R723" s="294"/>
      <c r="S723" s="294"/>
      <c r="T723" s="303"/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T723" s="192" t="s">
        <v>143</v>
      </c>
      <c r="AU723" s="192" t="s">
        <v>80</v>
      </c>
    </row>
    <row r="724" spans="1:65" s="205" customFormat="1" ht="19.5" x14ac:dyDescent="0.2">
      <c r="A724" s="201"/>
      <c r="B724" s="202"/>
      <c r="C724" s="201"/>
      <c r="D724" s="299" t="s">
        <v>171</v>
      </c>
      <c r="E724" s="201"/>
      <c r="F724" s="322" t="s">
        <v>1112</v>
      </c>
      <c r="G724" s="201"/>
      <c r="H724" s="201"/>
      <c r="I724" s="49"/>
      <c r="J724" s="201"/>
      <c r="K724" s="201"/>
      <c r="L724" s="202"/>
      <c r="M724" s="301"/>
      <c r="N724" s="302"/>
      <c r="O724" s="294"/>
      <c r="P724" s="294"/>
      <c r="Q724" s="294"/>
      <c r="R724" s="294"/>
      <c r="S724" s="294"/>
      <c r="T724" s="303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T724" s="192" t="s">
        <v>171</v>
      </c>
      <c r="AU724" s="192" t="s">
        <v>80</v>
      </c>
    </row>
    <row r="725" spans="1:65" s="323" customFormat="1" x14ac:dyDescent="0.2">
      <c r="B725" s="324"/>
      <c r="D725" s="299" t="s">
        <v>149</v>
      </c>
      <c r="E725" s="325" t="s">
        <v>1</v>
      </c>
      <c r="F725" s="326" t="s">
        <v>1293</v>
      </c>
      <c r="H725" s="325" t="s">
        <v>1</v>
      </c>
      <c r="I725" s="134"/>
      <c r="L725" s="324"/>
      <c r="M725" s="327"/>
      <c r="N725" s="328"/>
      <c r="O725" s="328"/>
      <c r="P725" s="328"/>
      <c r="Q725" s="328"/>
      <c r="R725" s="328"/>
      <c r="S725" s="328"/>
      <c r="T725" s="329"/>
      <c r="AT725" s="325" t="s">
        <v>149</v>
      </c>
      <c r="AU725" s="325" t="s">
        <v>80</v>
      </c>
      <c r="AV725" s="323" t="s">
        <v>78</v>
      </c>
      <c r="AW725" s="323" t="s">
        <v>32</v>
      </c>
      <c r="AX725" s="323" t="s">
        <v>72</v>
      </c>
      <c r="AY725" s="325" t="s">
        <v>135</v>
      </c>
    </row>
    <row r="726" spans="1:65" s="330" customFormat="1" x14ac:dyDescent="0.2">
      <c r="B726" s="331"/>
      <c r="D726" s="299" t="s">
        <v>149</v>
      </c>
      <c r="E726" s="332" t="s">
        <v>1</v>
      </c>
      <c r="F726" s="333" t="s">
        <v>78</v>
      </c>
      <c r="H726" s="334">
        <v>1</v>
      </c>
      <c r="I726" s="142"/>
      <c r="L726" s="331"/>
      <c r="M726" s="335"/>
      <c r="N726" s="336"/>
      <c r="O726" s="336"/>
      <c r="P726" s="336"/>
      <c r="Q726" s="336"/>
      <c r="R726" s="336"/>
      <c r="S726" s="336"/>
      <c r="T726" s="337"/>
      <c r="AT726" s="332" t="s">
        <v>149</v>
      </c>
      <c r="AU726" s="332" t="s">
        <v>80</v>
      </c>
      <c r="AV726" s="330" t="s">
        <v>80</v>
      </c>
      <c r="AW726" s="330" t="s">
        <v>32</v>
      </c>
      <c r="AX726" s="330" t="s">
        <v>78</v>
      </c>
      <c r="AY726" s="332" t="s">
        <v>135</v>
      </c>
    </row>
    <row r="727" spans="1:65" s="205" customFormat="1" ht="16.5" customHeight="1" x14ac:dyDescent="0.2">
      <c r="A727" s="201"/>
      <c r="B727" s="202"/>
      <c r="C727" s="309" t="s">
        <v>897</v>
      </c>
      <c r="D727" s="309" t="s">
        <v>479</v>
      </c>
      <c r="E727" s="310" t="s">
        <v>1469</v>
      </c>
      <c r="F727" s="311" t="s">
        <v>1470</v>
      </c>
      <c r="G727" s="312" t="s">
        <v>628</v>
      </c>
      <c r="H727" s="313">
        <v>1</v>
      </c>
      <c r="I727" s="168"/>
      <c r="J727" s="314">
        <f>ROUND(I727*H727,2)</f>
        <v>0</v>
      </c>
      <c r="K727" s="311" t="s">
        <v>155</v>
      </c>
      <c r="L727" s="315"/>
      <c r="M727" s="316" t="s">
        <v>1</v>
      </c>
      <c r="N727" s="317" t="s">
        <v>40</v>
      </c>
      <c r="O727" s="294"/>
      <c r="P727" s="295">
        <f>O727*H727</f>
        <v>0</v>
      </c>
      <c r="Q727" s="295">
        <v>4.1999999999999997E-3</v>
      </c>
      <c r="R727" s="295">
        <f>Q727*H727</f>
        <v>4.1999999999999997E-3</v>
      </c>
      <c r="S727" s="295">
        <v>0</v>
      </c>
      <c r="T727" s="296">
        <f>S727*H727</f>
        <v>0</v>
      </c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R727" s="297" t="s">
        <v>209</v>
      </c>
      <c r="AT727" s="297" t="s">
        <v>479</v>
      </c>
      <c r="AU727" s="297" t="s">
        <v>80</v>
      </c>
      <c r="AY727" s="192" t="s">
        <v>135</v>
      </c>
      <c r="BE727" s="298">
        <f>IF(N727="základní",J727,0)</f>
        <v>0</v>
      </c>
      <c r="BF727" s="298">
        <f>IF(N727="snížená",J727,0)</f>
        <v>0</v>
      </c>
      <c r="BG727" s="298">
        <f>IF(N727="zákl. přenesená",J727,0)</f>
        <v>0</v>
      </c>
      <c r="BH727" s="298">
        <f>IF(N727="sníž. přenesená",J727,0)</f>
        <v>0</v>
      </c>
      <c r="BI727" s="298">
        <f>IF(N727="nulová",J727,0)</f>
        <v>0</v>
      </c>
      <c r="BJ727" s="192" t="s">
        <v>78</v>
      </c>
      <c r="BK727" s="298">
        <f>ROUND(I727*H727,2)</f>
        <v>0</v>
      </c>
      <c r="BL727" s="192" t="s">
        <v>141</v>
      </c>
      <c r="BM727" s="297" t="s">
        <v>1471</v>
      </c>
    </row>
    <row r="728" spans="1:65" s="205" customFormat="1" x14ac:dyDescent="0.2">
      <c r="A728" s="201"/>
      <c r="B728" s="202"/>
      <c r="C728" s="201"/>
      <c r="D728" s="299" t="s">
        <v>143</v>
      </c>
      <c r="E728" s="201"/>
      <c r="F728" s="300" t="s">
        <v>1470</v>
      </c>
      <c r="G728" s="201"/>
      <c r="H728" s="201"/>
      <c r="I728" s="49"/>
      <c r="J728" s="201"/>
      <c r="K728" s="201"/>
      <c r="L728" s="202"/>
      <c r="M728" s="301"/>
      <c r="N728" s="302"/>
      <c r="O728" s="294"/>
      <c r="P728" s="294"/>
      <c r="Q728" s="294"/>
      <c r="R728" s="294"/>
      <c r="S728" s="294"/>
      <c r="T728" s="303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T728" s="192" t="s">
        <v>143</v>
      </c>
      <c r="AU728" s="192" t="s">
        <v>80</v>
      </c>
    </row>
    <row r="729" spans="1:65" s="205" customFormat="1" ht="24" customHeight="1" x14ac:dyDescent="0.2">
      <c r="A729" s="201"/>
      <c r="B729" s="202"/>
      <c r="C729" s="286" t="s">
        <v>902</v>
      </c>
      <c r="D729" s="286" t="s">
        <v>137</v>
      </c>
      <c r="E729" s="287" t="s">
        <v>1472</v>
      </c>
      <c r="F729" s="288" t="s">
        <v>1473</v>
      </c>
      <c r="G729" s="289" t="s">
        <v>628</v>
      </c>
      <c r="H729" s="290">
        <v>11</v>
      </c>
      <c r="I729" s="119"/>
      <c r="J729" s="291">
        <f>ROUND(I729*H729,2)</f>
        <v>0</v>
      </c>
      <c r="K729" s="288" t="s">
        <v>155</v>
      </c>
      <c r="L729" s="202"/>
      <c r="M729" s="292" t="s">
        <v>1</v>
      </c>
      <c r="N729" s="293" t="s">
        <v>40</v>
      </c>
      <c r="O729" s="294"/>
      <c r="P729" s="295">
        <f>O729*H729</f>
        <v>0</v>
      </c>
      <c r="Q729" s="295">
        <v>0</v>
      </c>
      <c r="R729" s="295">
        <f>Q729*H729</f>
        <v>0</v>
      </c>
      <c r="S729" s="295">
        <v>0</v>
      </c>
      <c r="T729" s="296">
        <f>S729*H729</f>
        <v>0</v>
      </c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R729" s="297" t="s">
        <v>141</v>
      </c>
      <c r="AT729" s="297" t="s">
        <v>137</v>
      </c>
      <c r="AU729" s="297" t="s">
        <v>80</v>
      </c>
      <c r="AY729" s="192" t="s">
        <v>135</v>
      </c>
      <c r="BE729" s="298">
        <f>IF(N729="základní",J729,0)</f>
        <v>0</v>
      </c>
      <c r="BF729" s="298">
        <f>IF(N729="snížená",J729,0)</f>
        <v>0</v>
      </c>
      <c r="BG729" s="298">
        <f>IF(N729="zákl. přenesená",J729,0)</f>
        <v>0</v>
      </c>
      <c r="BH729" s="298">
        <f>IF(N729="sníž. přenesená",J729,0)</f>
        <v>0</v>
      </c>
      <c r="BI729" s="298">
        <f>IF(N729="nulová",J729,0)</f>
        <v>0</v>
      </c>
      <c r="BJ729" s="192" t="s">
        <v>78</v>
      </c>
      <c r="BK729" s="298">
        <f>ROUND(I729*H729,2)</f>
        <v>0</v>
      </c>
      <c r="BL729" s="192" t="s">
        <v>141</v>
      </c>
      <c r="BM729" s="297" t="s">
        <v>1474</v>
      </c>
    </row>
    <row r="730" spans="1:65" s="205" customFormat="1" ht="19.5" x14ac:dyDescent="0.2">
      <c r="A730" s="201"/>
      <c r="B730" s="202"/>
      <c r="C730" s="201"/>
      <c r="D730" s="299" t="s">
        <v>143</v>
      </c>
      <c r="E730" s="201"/>
      <c r="F730" s="300" t="s">
        <v>1475</v>
      </c>
      <c r="G730" s="201"/>
      <c r="H730" s="201"/>
      <c r="I730" s="49"/>
      <c r="J730" s="201"/>
      <c r="K730" s="201"/>
      <c r="L730" s="202"/>
      <c r="M730" s="301"/>
      <c r="N730" s="302"/>
      <c r="O730" s="294"/>
      <c r="P730" s="294"/>
      <c r="Q730" s="294"/>
      <c r="R730" s="294"/>
      <c r="S730" s="294"/>
      <c r="T730" s="303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T730" s="192" t="s">
        <v>143</v>
      </c>
      <c r="AU730" s="192" t="s">
        <v>80</v>
      </c>
    </row>
    <row r="731" spans="1:65" s="205" customFormat="1" ht="19.5" x14ac:dyDescent="0.2">
      <c r="A731" s="201"/>
      <c r="B731" s="202"/>
      <c r="C731" s="201"/>
      <c r="D731" s="299" t="s">
        <v>171</v>
      </c>
      <c r="E731" s="201"/>
      <c r="F731" s="322" t="s">
        <v>1112</v>
      </c>
      <c r="G731" s="201"/>
      <c r="H731" s="201"/>
      <c r="I731" s="49"/>
      <c r="J731" s="201"/>
      <c r="K731" s="201"/>
      <c r="L731" s="202"/>
      <c r="M731" s="301"/>
      <c r="N731" s="302"/>
      <c r="O731" s="294"/>
      <c r="P731" s="294"/>
      <c r="Q731" s="294"/>
      <c r="R731" s="294"/>
      <c r="S731" s="294"/>
      <c r="T731" s="303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T731" s="192" t="s">
        <v>171</v>
      </c>
      <c r="AU731" s="192" t="s">
        <v>80</v>
      </c>
    </row>
    <row r="732" spans="1:65" s="323" customFormat="1" x14ac:dyDescent="0.2">
      <c r="B732" s="324"/>
      <c r="D732" s="299" t="s">
        <v>149</v>
      </c>
      <c r="E732" s="325" t="s">
        <v>1</v>
      </c>
      <c r="F732" s="326" t="s">
        <v>1365</v>
      </c>
      <c r="H732" s="325" t="s">
        <v>1</v>
      </c>
      <c r="I732" s="134"/>
      <c r="L732" s="324"/>
      <c r="M732" s="327"/>
      <c r="N732" s="328"/>
      <c r="O732" s="328"/>
      <c r="P732" s="328"/>
      <c r="Q732" s="328"/>
      <c r="R732" s="328"/>
      <c r="S732" s="328"/>
      <c r="T732" s="329"/>
      <c r="AT732" s="325" t="s">
        <v>149</v>
      </c>
      <c r="AU732" s="325" t="s">
        <v>80</v>
      </c>
      <c r="AV732" s="323" t="s">
        <v>78</v>
      </c>
      <c r="AW732" s="323" t="s">
        <v>32</v>
      </c>
      <c r="AX732" s="323" t="s">
        <v>72</v>
      </c>
      <c r="AY732" s="325" t="s">
        <v>135</v>
      </c>
    </row>
    <row r="733" spans="1:65" s="330" customFormat="1" x14ac:dyDescent="0.2">
      <c r="B733" s="331"/>
      <c r="D733" s="299" t="s">
        <v>149</v>
      </c>
      <c r="E733" s="332" t="s">
        <v>1</v>
      </c>
      <c r="F733" s="333" t="s">
        <v>224</v>
      </c>
      <c r="H733" s="334">
        <v>10</v>
      </c>
      <c r="I733" s="142"/>
      <c r="L733" s="331"/>
      <c r="M733" s="335"/>
      <c r="N733" s="336"/>
      <c r="O733" s="336"/>
      <c r="P733" s="336"/>
      <c r="Q733" s="336"/>
      <c r="R733" s="336"/>
      <c r="S733" s="336"/>
      <c r="T733" s="337"/>
      <c r="AT733" s="332" t="s">
        <v>149</v>
      </c>
      <c r="AU733" s="332" t="s">
        <v>80</v>
      </c>
      <c r="AV733" s="330" t="s">
        <v>80</v>
      </c>
      <c r="AW733" s="330" t="s">
        <v>32</v>
      </c>
      <c r="AX733" s="330" t="s">
        <v>72</v>
      </c>
      <c r="AY733" s="332" t="s">
        <v>135</v>
      </c>
    </row>
    <row r="734" spans="1:65" s="323" customFormat="1" x14ac:dyDescent="0.2">
      <c r="B734" s="324"/>
      <c r="D734" s="299" t="s">
        <v>149</v>
      </c>
      <c r="E734" s="325" t="s">
        <v>1</v>
      </c>
      <c r="F734" s="326" t="s">
        <v>1293</v>
      </c>
      <c r="H734" s="325" t="s">
        <v>1</v>
      </c>
      <c r="I734" s="134"/>
      <c r="L734" s="324"/>
      <c r="M734" s="327"/>
      <c r="N734" s="328"/>
      <c r="O734" s="328"/>
      <c r="P734" s="328"/>
      <c r="Q734" s="328"/>
      <c r="R734" s="328"/>
      <c r="S734" s="328"/>
      <c r="T734" s="329"/>
      <c r="AT734" s="325" t="s">
        <v>149</v>
      </c>
      <c r="AU734" s="325" t="s">
        <v>80</v>
      </c>
      <c r="AV734" s="323" t="s">
        <v>78</v>
      </c>
      <c r="AW734" s="323" t="s">
        <v>32</v>
      </c>
      <c r="AX734" s="323" t="s">
        <v>72</v>
      </c>
      <c r="AY734" s="325" t="s">
        <v>135</v>
      </c>
    </row>
    <row r="735" spans="1:65" s="330" customFormat="1" x14ac:dyDescent="0.2">
      <c r="B735" s="331"/>
      <c r="D735" s="299" t="s">
        <v>149</v>
      </c>
      <c r="E735" s="332" t="s">
        <v>1</v>
      </c>
      <c r="F735" s="333" t="s">
        <v>78</v>
      </c>
      <c r="H735" s="334">
        <v>1</v>
      </c>
      <c r="I735" s="142"/>
      <c r="L735" s="331"/>
      <c r="M735" s="335"/>
      <c r="N735" s="336"/>
      <c r="O735" s="336"/>
      <c r="P735" s="336"/>
      <c r="Q735" s="336"/>
      <c r="R735" s="336"/>
      <c r="S735" s="336"/>
      <c r="T735" s="337"/>
      <c r="AT735" s="332" t="s">
        <v>149</v>
      </c>
      <c r="AU735" s="332" t="s">
        <v>80</v>
      </c>
      <c r="AV735" s="330" t="s">
        <v>80</v>
      </c>
      <c r="AW735" s="330" t="s">
        <v>32</v>
      </c>
      <c r="AX735" s="330" t="s">
        <v>72</v>
      </c>
      <c r="AY735" s="332" t="s">
        <v>135</v>
      </c>
    </row>
    <row r="736" spans="1:65" s="338" customFormat="1" x14ac:dyDescent="0.2">
      <c r="B736" s="339"/>
      <c r="D736" s="299" t="s">
        <v>149</v>
      </c>
      <c r="E736" s="340" t="s">
        <v>1</v>
      </c>
      <c r="F736" s="341" t="s">
        <v>165</v>
      </c>
      <c r="H736" s="342">
        <v>11</v>
      </c>
      <c r="I736" s="150"/>
      <c r="L736" s="339"/>
      <c r="M736" s="343"/>
      <c r="N736" s="344"/>
      <c r="O736" s="344"/>
      <c r="P736" s="344"/>
      <c r="Q736" s="344"/>
      <c r="R736" s="344"/>
      <c r="S736" s="344"/>
      <c r="T736" s="345"/>
      <c r="AT736" s="340" t="s">
        <v>149</v>
      </c>
      <c r="AU736" s="340" t="s">
        <v>80</v>
      </c>
      <c r="AV736" s="338" t="s">
        <v>141</v>
      </c>
      <c r="AW736" s="338" t="s">
        <v>32</v>
      </c>
      <c r="AX736" s="338" t="s">
        <v>78</v>
      </c>
      <c r="AY736" s="340" t="s">
        <v>135</v>
      </c>
    </row>
    <row r="737" spans="1:65" s="205" customFormat="1" ht="16.5" customHeight="1" x14ac:dyDescent="0.2">
      <c r="A737" s="201"/>
      <c r="B737" s="202"/>
      <c r="C737" s="309" t="s">
        <v>907</v>
      </c>
      <c r="D737" s="309" t="s">
        <v>479</v>
      </c>
      <c r="E737" s="310" t="s">
        <v>1476</v>
      </c>
      <c r="F737" s="311" t="s">
        <v>1477</v>
      </c>
      <c r="G737" s="312" t="s">
        <v>628</v>
      </c>
      <c r="H737" s="313">
        <v>10</v>
      </c>
      <c r="I737" s="168"/>
      <c r="J737" s="314">
        <f>ROUND(I737*H737,2)</f>
        <v>0</v>
      </c>
      <c r="K737" s="311" t="s">
        <v>155</v>
      </c>
      <c r="L737" s="315"/>
      <c r="M737" s="316" t="s">
        <v>1</v>
      </c>
      <c r="N737" s="317" t="s">
        <v>40</v>
      </c>
      <c r="O737" s="294"/>
      <c r="P737" s="295">
        <f>O737*H737</f>
        <v>0</v>
      </c>
      <c r="Q737" s="295">
        <v>1.67E-2</v>
      </c>
      <c r="R737" s="295">
        <f>Q737*H737</f>
        <v>0.16699999999999998</v>
      </c>
      <c r="S737" s="295">
        <v>0</v>
      </c>
      <c r="T737" s="296">
        <f>S737*H737</f>
        <v>0</v>
      </c>
      <c r="U737" s="201"/>
      <c r="V737" s="201"/>
      <c r="W737" s="201"/>
      <c r="X737" s="201"/>
      <c r="Y737" s="201"/>
      <c r="Z737" s="201"/>
      <c r="AA737" s="201"/>
      <c r="AB737" s="201"/>
      <c r="AC737" s="201"/>
      <c r="AD737" s="201"/>
      <c r="AE737" s="201"/>
      <c r="AR737" s="297" t="s">
        <v>209</v>
      </c>
      <c r="AT737" s="297" t="s">
        <v>479</v>
      </c>
      <c r="AU737" s="297" t="s">
        <v>80</v>
      </c>
      <c r="AY737" s="192" t="s">
        <v>135</v>
      </c>
      <c r="BE737" s="298">
        <f>IF(N737="základní",J737,0)</f>
        <v>0</v>
      </c>
      <c r="BF737" s="298">
        <f>IF(N737="snížená",J737,0)</f>
        <v>0</v>
      </c>
      <c r="BG737" s="298">
        <f>IF(N737="zákl. přenesená",J737,0)</f>
        <v>0</v>
      </c>
      <c r="BH737" s="298">
        <f>IF(N737="sníž. přenesená",J737,0)</f>
        <v>0</v>
      </c>
      <c r="BI737" s="298">
        <f>IF(N737="nulová",J737,0)</f>
        <v>0</v>
      </c>
      <c r="BJ737" s="192" t="s">
        <v>78</v>
      </c>
      <c r="BK737" s="298">
        <f>ROUND(I737*H737,2)</f>
        <v>0</v>
      </c>
      <c r="BL737" s="192" t="s">
        <v>141</v>
      </c>
      <c r="BM737" s="297" t="s">
        <v>1478</v>
      </c>
    </row>
    <row r="738" spans="1:65" s="205" customFormat="1" x14ac:dyDescent="0.2">
      <c r="A738" s="201"/>
      <c r="B738" s="202"/>
      <c r="C738" s="201"/>
      <c r="D738" s="299" t="s">
        <v>143</v>
      </c>
      <c r="E738" s="201"/>
      <c r="F738" s="300" t="s">
        <v>1477</v>
      </c>
      <c r="G738" s="201"/>
      <c r="H738" s="201"/>
      <c r="I738" s="49"/>
      <c r="J738" s="201"/>
      <c r="K738" s="201"/>
      <c r="L738" s="202"/>
      <c r="M738" s="301"/>
      <c r="N738" s="302"/>
      <c r="O738" s="294"/>
      <c r="P738" s="294"/>
      <c r="Q738" s="294"/>
      <c r="R738" s="294"/>
      <c r="S738" s="294"/>
      <c r="T738" s="303"/>
      <c r="U738" s="201"/>
      <c r="V738" s="201"/>
      <c r="W738" s="201"/>
      <c r="X738" s="201"/>
      <c r="Y738" s="201"/>
      <c r="Z738" s="201"/>
      <c r="AA738" s="201"/>
      <c r="AB738" s="201"/>
      <c r="AC738" s="201"/>
      <c r="AD738" s="201"/>
      <c r="AE738" s="201"/>
      <c r="AT738" s="192" t="s">
        <v>143</v>
      </c>
      <c r="AU738" s="192" t="s">
        <v>80</v>
      </c>
    </row>
    <row r="739" spans="1:65" s="205" customFormat="1" ht="16.5" customHeight="1" x14ac:dyDescent="0.2">
      <c r="A739" s="201"/>
      <c r="B739" s="202"/>
      <c r="C739" s="309" t="s">
        <v>912</v>
      </c>
      <c r="D739" s="309" t="s">
        <v>479</v>
      </c>
      <c r="E739" s="310" t="s">
        <v>1479</v>
      </c>
      <c r="F739" s="311" t="s">
        <v>1480</v>
      </c>
      <c r="G739" s="312" t="s">
        <v>628</v>
      </c>
      <c r="H739" s="313">
        <v>1</v>
      </c>
      <c r="I739" s="168"/>
      <c r="J739" s="314">
        <f>ROUND(I739*H739,2)</f>
        <v>0</v>
      </c>
      <c r="K739" s="311" t="s">
        <v>155</v>
      </c>
      <c r="L739" s="315"/>
      <c r="M739" s="316" t="s">
        <v>1</v>
      </c>
      <c r="N739" s="317" t="s">
        <v>40</v>
      </c>
      <c r="O739" s="294"/>
      <c r="P739" s="295">
        <f>O739*H739</f>
        <v>0</v>
      </c>
      <c r="Q739" s="295">
        <v>1.7899999999999999E-2</v>
      </c>
      <c r="R739" s="295">
        <f>Q739*H739</f>
        <v>1.7899999999999999E-2</v>
      </c>
      <c r="S739" s="295">
        <v>0</v>
      </c>
      <c r="T739" s="296">
        <f>S739*H739</f>
        <v>0</v>
      </c>
      <c r="U739" s="201"/>
      <c r="V739" s="201"/>
      <c r="W739" s="201"/>
      <c r="X739" s="201"/>
      <c r="Y739" s="201"/>
      <c r="Z739" s="201"/>
      <c r="AA739" s="201"/>
      <c r="AB739" s="201"/>
      <c r="AC739" s="201"/>
      <c r="AD739" s="201"/>
      <c r="AE739" s="201"/>
      <c r="AR739" s="297" t="s">
        <v>209</v>
      </c>
      <c r="AT739" s="297" t="s">
        <v>479</v>
      </c>
      <c r="AU739" s="297" t="s">
        <v>80</v>
      </c>
      <c r="AY739" s="192" t="s">
        <v>135</v>
      </c>
      <c r="BE739" s="298">
        <f>IF(N739="základní",J739,0)</f>
        <v>0</v>
      </c>
      <c r="BF739" s="298">
        <f>IF(N739="snížená",J739,0)</f>
        <v>0</v>
      </c>
      <c r="BG739" s="298">
        <f>IF(N739="zákl. přenesená",J739,0)</f>
        <v>0</v>
      </c>
      <c r="BH739" s="298">
        <f>IF(N739="sníž. přenesená",J739,0)</f>
        <v>0</v>
      </c>
      <c r="BI739" s="298">
        <f>IF(N739="nulová",J739,0)</f>
        <v>0</v>
      </c>
      <c r="BJ739" s="192" t="s">
        <v>78</v>
      </c>
      <c r="BK739" s="298">
        <f>ROUND(I739*H739,2)</f>
        <v>0</v>
      </c>
      <c r="BL739" s="192" t="s">
        <v>141</v>
      </c>
      <c r="BM739" s="297" t="s">
        <v>1481</v>
      </c>
    </row>
    <row r="740" spans="1:65" s="205" customFormat="1" x14ac:dyDescent="0.2">
      <c r="A740" s="201"/>
      <c r="B740" s="202"/>
      <c r="C740" s="201"/>
      <c r="D740" s="299" t="s">
        <v>143</v>
      </c>
      <c r="E740" s="201"/>
      <c r="F740" s="300" t="s">
        <v>1480</v>
      </c>
      <c r="G740" s="201"/>
      <c r="H740" s="201"/>
      <c r="I740" s="49"/>
      <c r="J740" s="201"/>
      <c r="K740" s="201"/>
      <c r="L740" s="202"/>
      <c r="M740" s="301"/>
      <c r="N740" s="302"/>
      <c r="O740" s="294"/>
      <c r="P740" s="294"/>
      <c r="Q740" s="294"/>
      <c r="R740" s="294"/>
      <c r="S740" s="294"/>
      <c r="T740" s="303"/>
      <c r="U740" s="201"/>
      <c r="V740" s="201"/>
      <c r="W740" s="201"/>
      <c r="X740" s="201"/>
      <c r="Y740" s="201"/>
      <c r="Z740" s="201"/>
      <c r="AA740" s="201"/>
      <c r="AB740" s="201"/>
      <c r="AC740" s="201"/>
      <c r="AD740" s="201"/>
      <c r="AE740" s="201"/>
      <c r="AT740" s="192" t="s">
        <v>143</v>
      </c>
      <c r="AU740" s="192" t="s">
        <v>80</v>
      </c>
    </row>
    <row r="741" spans="1:65" s="205" customFormat="1" ht="24" customHeight="1" x14ac:dyDescent="0.2">
      <c r="A741" s="201"/>
      <c r="B741" s="202"/>
      <c r="C741" s="286" t="s">
        <v>916</v>
      </c>
      <c r="D741" s="286" t="s">
        <v>137</v>
      </c>
      <c r="E741" s="287" t="s">
        <v>1482</v>
      </c>
      <c r="F741" s="288" t="s">
        <v>1483</v>
      </c>
      <c r="G741" s="289" t="s">
        <v>628</v>
      </c>
      <c r="H741" s="290">
        <v>1</v>
      </c>
      <c r="I741" s="119"/>
      <c r="J741" s="291">
        <f>ROUND(I741*H741,2)</f>
        <v>0</v>
      </c>
      <c r="K741" s="308" t="s">
        <v>155</v>
      </c>
      <c r="L741" s="202"/>
      <c r="M741" s="292" t="s">
        <v>1</v>
      </c>
      <c r="N741" s="293" t="s">
        <v>40</v>
      </c>
      <c r="O741" s="294"/>
      <c r="P741" s="295">
        <f>O741*H741</f>
        <v>0</v>
      </c>
      <c r="Q741" s="295">
        <v>1E-4</v>
      </c>
      <c r="R741" s="295">
        <f>Q741*H741</f>
        <v>1E-4</v>
      </c>
      <c r="S741" s="295">
        <v>0</v>
      </c>
      <c r="T741" s="296">
        <f>S741*H741</f>
        <v>0</v>
      </c>
      <c r="U741" s="201"/>
      <c r="V741" s="201"/>
      <c r="W741" s="201"/>
      <c r="X741" s="201"/>
      <c r="Y741" s="201"/>
      <c r="Z741" s="201"/>
      <c r="AA741" s="201"/>
      <c r="AB741" s="201"/>
      <c r="AC741" s="201"/>
      <c r="AD741" s="201"/>
      <c r="AE741" s="201"/>
      <c r="AR741" s="297" t="s">
        <v>141</v>
      </c>
      <c r="AT741" s="297" t="s">
        <v>137</v>
      </c>
      <c r="AU741" s="297" t="s">
        <v>80</v>
      </c>
      <c r="AY741" s="192" t="s">
        <v>135</v>
      </c>
      <c r="BE741" s="298">
        <f>IF(N741="základní",J741,0)</f>
        <v>0</v>
      </c>
      <c r="BF741" s="298">
        <f>IF(N741="snížená",J741,0)</f>
        <v>0</v>
      </c>
      <c r="BG741" s="298">
        <f>IF(N741="zákl. přenesená",J741,0)</f>
        <v>0</v>
      </c>
      <c r="BH741" s="298">
        <f>IF(N741="sníž. přenesená",J741,0)</f>
        <v>0</v>
      </c>
      <c r="BI741" s="298">
        <f>IF(N741="nulová",J741,0)</f>
        <v>0</v>
      </c>
      <c r="BJ741" s="192" t="s">
        <v>78</v>
      </c>
      <c r="BK741" s="298">
        <f>ROUND(I741*H741,2)</f>
        <v>0</v>
      </c>
      <c r="BL741" s="192" t="s">
        <v>141</v>
      </c>
      <c r="BM741" s="297" t="s">
        <v>1484</v>
      </c>
    </row>
    <row r="742" spans="1:65" s="205" customFormat="1" ht="19.5" x14ac:dyDescent="0.2">
      <c r="A742" s="201"/>
      <c r="B742" s="202"/>
      <c r="C742" s="201"/>
      <c r="D742" s="299" t="s">
        <v>143</v>
      </c>
      <c r="E742" s="201"/>
      <c r="F742" s="300" t="s">
        <v>1485</v>
      </c>
      <c r="G742" s="201"/>
      <c r="H742" s="201"/>
      <c r="I742" s="49"/>
      <c r="J742" s="201"/>
      <c r="K742" s="201"/>
      <c r="L742" s="202"/>
      <c r="M742" s="301"/>
      <c r="N742" s="302"/>
      <c r="O742" s="294"/>
      <c r="P742" s="294"/>
      <c r="Q742" s="294"/>
      <c r="R742" s="294"/>
      <c r="S742" s="294"/>
      <c r="T742" s="303"/>
      <c r="U742" s="201"/>
      <c r="V742" s="201"/>
      <c r="W742" s="201"/>
      <c r="X742" s="201"/>
      <c r="Y742" s="201"/>
      <c r="Z742" s="201"/>
      <c r="AA742" s="201"/>
      <c r="AB742" s="201"/>
      <c r="AC742" s="201"/>
      <c r="AD742" s="201"/>
      <c r="AE742" s="201"/>
      <c r="AT742" s="192" t="s">
        <v>143</v>
      </c>
      <c r="AU742" s="192" t="s">
        <v>80</v>
      </c>
    </row>
    <row r="743" spans="1:65" s="205" customFormat="1" ht="19.5" x14ac:dyDescent="0.2">
      <c r="A743" s="201"/>
      <c r="B743" s="202"/>
      <c r="C743" s="201"/>
      <c r="D743" s="299" t="s">
        <v>171</v>
      </c>
      <c r="E743" s="201"/>
      <c r="F743" s="322" t="s">
        <v>1112</v>
      </c>
      <c r="G743" s="201"/>
      <c r="H743" s="201"/>
      <c r="I743" s="49"/>
      <c r="J743" s="201"/>
      <c r="K743" s="201"/>
      <c r="L743" s="202"/>
      <c r="M743" s="301"/>
      <c r="N743" s="302"/>
      <c r="O743" s="294"/>
      <c r="P743" s="294"/>
      <c r="Q743" s="294"/>
      <c r="R743" s="294"/>
      <c r="S743" s="294"/>
      <c r="T743" s="303"/>
      <c r="U743" s="201"/>
      <c r="V743" s="201"/>
      <c r="W743" s="201"/>
      <c r="X743" s="201"/>
      <c r="Y743" s="201"/>
      <c r="Z743" s="201"/>
      <c r="AA743" s="201"/>
      <c r="AB743" s="201"/>
      <c r="AC743" s="201"/>
      <c r="AD743" s="201"/>
      <c r="AE743" s="201"/>
      <c r="AT743" s="192" t="s">
        <v>171</v>
      </c>
      <c r="AU743" s="192" t="s">
        <v>80</v>
      </c>
    </row>
    <row r="744" spans="1:65" s="323" customFormat="1" x14ac:dyDescent="0.2">
      <c r="B744" s="324"/>
      <c r="D744" s="299" t="s">
        <v>149</v>
      </c>
      <c r="E744" s="325" t="s">
        <v>1</v>
      </c>
      <c r="F744" s="326" t="s">
        <v>1279</v>
      </c>
      <c r="H744" s="325" t="s">
        <v>1</v>
      </c>
      <c r="I744" s="134"/>
      <c r="L744" s="324"/>
      <c r="M744" s="327"/>
      <c r="N744" s="328"/>
      <c r="O744" s="328"/>
      <c r="P744" s="328"/>
      <c r="Q744" s="328"/>
      <c r="R744" s="328"/>
      <c r="S744" s="328"/>
      <c r="T744" s="329"/>
      <c r="AT744" s="325" t="s">
        <v>149</v>
      </c>
      <c r="AU744" s="325" t="s">
        <v>80</v>
      </c>
      <c r="AV744" s="323" t="s">
        <v>78</v>
      </c>
      <c r="AW744" s="323" t="s">
        <v>32</v>
      </c>
      <c r="AX744" s="323" t="s">
        <v>72</v>
      </c>
      <c r="AY744" s="325" t="s">
        <v>135</v>
      </c>
    </row>
    <row r="745" spans="1:65" s="330" customFormat="1" x14ac:dyDescent="0.2">
      <c r="B745" s="331"/>
      <c r="D745" s="299" t="s">
        <v>149</v>
      </c>
      <c r="E745" s="332" t="s">
        <v>1</v>
      </c>
      <c r="F745" s="333" t="s">
        <v>78</v>
      </c>
      <c r="H745" s="334">
        <v>1</v>
      </c>
      <c r="I745" s="142"/>
      <c r="L745" s="331"/>
      <c r="M745" s="335"/>
      <c r="N745" s="336"/>
      <c r="O745" s="336"/>
      <c r="P745" s="336"/>
      <c r="Q745" s="336"/>
      <c r="R745" s="336"/>
      <c r="S745" s="336"/>
      <c r="T745" s="337"/>
      <c r="AT745" s="332" t="s">
        <v>149</v>
      </c>
      <c r="AU745" s="332" t="s">
        <v>80</v>
      </c>
      <c r="AV745" s="330" t="s">
        <v>80</v>
      </c>
      <c r="AW745" s="330" t="s">
        <v>32</v>
      </c>
      <c r="AX745" s="330" t="s">
        <v>78</v>
      </c>
      <c r="AY745" s="332" t="s">
        <v>135</v>
      </c>
    </row>
    <row r="746" spans="1:65" s="205" customFormat="1" ht="16.5" customHeight="1" x14ac:dyDescent="0.2">
      <c r="A746" s="201"/>
      <c r="B746" s="202"/>
      <c r="C746" s="309" t="s">
        <v>920</v>
      </c>
      <c r="D746" s="309" t="s">
        <v>479</v>
      </c>
      <c r="E746" s="310" t="s">
        <v>1486</v>
      </c>
      <c r="F746" s="311" t="s">
        <v>1487</v>
      </c>
      <c r="G746" s="312" t="s">
        <v>628</v>
      </c>
      <c r="H746" s="313">
        <v>1</v>
      </c>
      <c r="I746" s="168"/>
      <c r="J746" s="314">
        <f>ROUND(I746*H746,2)</f>
        <v>0</v>
      </c>
      <c r="K746" s="354" t="s">
        <v>155</v>
      </c>
      <c r="L746" s="315"/>
      <c r="M746" s="316" t="s">
        <v>1</v>
      </c>
      <c r="N746" s="317" t="s">
        <v>40</v>
      </c>
      <c r="O746" s="294"/>
      <c r="P746" s="295">
        <f>O746*H746</f>
        <v>0</v>
      </c>
      <c r="Q746" s="295">
        <v>2.3999999999999998E-3</v>
      </c>
      <c r="R746" s="295">
        <f>Q746*H746</f>
        <v>2.3999999999999998E-3</v>
      </c>
      <c r="S746" s="295">
        <v>0</v>
      </c>
      <c r="T746" s="296">
        <f>S746*H746</f>
        <v>0</v>
      </c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R746" s="297" t="s">
        <v>209</v>
      </c>
      <c r="AT746" s="297" t="s">
        <v>479</v>
      </c>
      <c r="AU746" s="297" t="s">
        <v>80</v>
      </c>
      <c r="AY746" s="192" t="s">
        <v>135</v>
      </c>
      <c r="BE746" s="298">
        <f>IF(N746="základní",J746,0)</f>
        <v>0</v>
      </c>
      <c r="BF746" s="298">
        <f>IF(N746="snížená",J746,0)</f>
        <v>0</v>
      </c>
      <c r="BG746" s="298">
        <f>IF(N746="zákl. přenesená",J746,0)</f>
        <v>0</v>
      </c>
      <c r="BH746" s="298">
        <f>IF(N746="sníž. přenesená",J746,0)</f>
        <v>0</v>
      </c>
      <c r="BI746" s="298">
        <f>IF(N746="nulová",J746,0)</f>
        <v>0</v>
      </c>
      <c r="BJ746" s="192" t="s">
        <v>78</v>
      </c>
      <c r="BK746" s="298">
        <f>ROUND(I746*H746,2)</f>
        <v>0</v>
      </c>
      <c r="BL746" s="192" t="s">
        <v>141</v>
      </c>
      <c r="BM746" s="297" t="s">
        <v>1488</v>
      </c>
    </row>
    <row r="747" spans="1:65" s="205" customFormat="1" x14ac:dyDescent="0.2">
      <c r="A747" s="201"/>
      <c r="B747" s="202"/>
      <c r="C747" s="201"/>
      <c r="D747" s="299" t="s">
        <v>143</v>
      </c>
      <c r="E747" s="201"/>
      <c r="F747" s="300" t="s">
        <v>1487</v>
      </c>
      <c r="G747" s="201"/>
      <c r="H747" s="201"/>
      <c r="I747" s="49"/>
      <c r="J747" s="201"/>
      <c r="K747" s="201"/>
      <c r="L747" s="202"/>
      <c r="M747" s="301"/>
      <c r="N747" s="302"/>
      <c r="O747" s="294"/>
      <c r="P747" s="294"/>
      <c r="Q747" s="294"/>
      <c r="R747" s="294"/>
      <c r="S747" s="294"/>
      <c r="T747" s="303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T747" s="192" t="s">
        <v>143</v>
      </c>
      <c r="AU747" s="192" t="s">
        <v>80</v>
      </c>
    </row>
    <row r="748" spans="1:65" s="205" customFormat="1" ht="24" customHeight="1" x14ac:dyDescent="0.2">
      <c r="A748" s="201"/>
      <c r="B748" s="202"/>
      <c r="C748" s="286" t="s">
        <v>924</v>
      </c>
      <c r="D748" s="286" t="s">
        <v>137</v>
      </c>
      <c r="E748" s="287" t="s">
        <v>1489</v>
      </c>
      <c r="F748" s="288" t="s">
        <v>1490</v>
      </c>
      <c r="G748" s="289" t="s">
        <v>628</v>
      </c>
      <c r="H748" s="290">
        <v>6</v>
      </c>
      <c r="I748" s="119"/>
      <c r="J748" s="291">
        <f>ROUND(I748*H748,2)</f>
        <v>0</v>
      </c>
      <c r="K748" s="288" t="s">
        <v>155</v>
      </c>
      <c r="L748" s="202"/>
      <c r="M748" s="292" t="s">
        <v>1</v>
      </c>
      <c r="N748" s="293" t="s">
        <v>40</v>
      </c>
      <c r="O748" s="294"/>
      <c r="P748" s="295">
        <f>O748*H748</f>
        <v>0</v>
      </c>
      <c r="Q748" s="295">
        <v>1.0000000000000001E-5</v>
      </c>
      <c r="R748" s="295">
        <f>Q748*H748</f>
        <v>6.0000000000000008E-5</v>
      </c>
      <c r="S748" s="295">
        <v>0</v>
      </c>
      <c r="T748" s="296">
        <f>S748*H748</f>
        <v>0</v>
      </c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R748" s="297" t="s">
        <v>141</v>
      </c>
      <c r="AT748" s="297" t="s">
        <v>137</v>
      </c>
      <c r="AU748" s="297" t="s">
        <v>80</v>
      </c>
      <c r="AY748" s="192" t="s">
        <v>135</v>
      </c>
      <c r="BE748" s="298">
        <f>IF(N748="základní",J748,0)</f>
        <v>0</v>
      </c>
      <c r="BF748" s="298">
        <f>IF(N748="snížená",J748,0)</f>
        <v>0</v>
      </c>
      <c r="BG748" s="298">
        <f>IF(N748="zákl. přenesená",J748,0)</f>
        <v>0</v>
      </c>
      <c r="BH748" s="298">
        <f>IF(N748="sníž. přenesená",J748,0)</f>
        <v>0</v>
      </c>
      <c r="BI748" s="298">
        <f>IF(N748="nulová",J748,0)</f>
        <v>0</v>
      </c>
      <c r="BJ748" s="192" t="s">
        <v>78</v>
      </c>
      <c r="BK748" s="298">
        <f>ROUND(I748*H748,2)</f>
        <v>0</v>
      </c>
      <c r="BL748" s="192" t="s">
        <v>141</v>
      </c>
      <c r="BM748" s="297" t="s">
        <v>1491</v>
      </c>
    </row>
    <row r="749" spans="1:65" s="205" customFormat="1" ht="19.5" x14ac:dyDescent="0.2">
      <c r="A749" s="201"/>
      <c r="B749" s="202"/>
      <c r="C749" s="201"/>
      <c r="D749" s="299" t="s">
        <v>143</v>
      </c>
      <c r="E749" s="201"/>
      <c r="F749" s="300" t="s">
        <v>1492</v>
      </c>
      <c r="G749" s="201"/>
      <c r="H749" s="201"/>
      <c r="I749" s="49"/>
      <c r="J749" s="201"/>
      <c r="K749" s="201"/>
      <c r="L749" s="202"/>
      <c r="M749" s="301"/>
      <c r="N749" s="302"/>
      <c r="O749" s="294"/>
      <c r="P749" s="294"/>
      <c r="Q749" s="294"/>
      <c r="R749" s="294"/>
      <c r="S749" s="294"/>
      <c r="T749" s="303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T749" s="192" t="s">
        <v>143</v>
      </c>
      <c r="AU749" s="192" t="s">
        <v>80</v>
      </c>
    </row>
    <row r="750" spans="1:65" s="205" customFormat="1" ht="19.5" x14ac:dyDescent="0.2">
      <c r="A750" s="201"/>
      <c r="B750" s="202"/>
      <c r="C750" s="201"/>
      <c r="D750" s="299" t="s">
        <v>171</v>
      </c>
      <c r="E750" s="201"/>
      <c r="F750" s="322" t="s">
        <v>1112</v>
      </c>
      <c r="G750" s="201"/>
      <c r="H750" s="201"/>
      <c r="I750" s="49"/>
      <c r="J750" s="201"/>
      <c r="K750" s="201"/>
      <c r="L750" s="202"/>
      <c r="M750" s="301"/>
      <c r="N750" s="302"/>
      <c r="O750" s="294"/>
      <c r="P750" s="294"/>
      <c r="Q750" s="294"/>
      <c r="R750" s="294"/>
      <c r="S750" s="294"/>
      <c r="T750" s="303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T750" s="192" t="s">
        <v>171</v>
      </c>
      <c r="AU750" s="192" t="s">
        <v>80</v>
      </c>
    </row>
    <row r="751" spans="1:65" s="330" customFormat="1" x14ac:dyDescent="0.2">
      <c r="B751" s="331"/>
      <c r="D751" s="299" t="s">
        <v>149</v>
      </c>
      <c r="E751" s="332" t="s">
        <v>1</v>
      </c>
      <c r="F751" s="333" t="s">
        <v>198</v>
      </c>
      <c r="H751" s="334">
        <v>6</v>
      </c>
      <c r="I751" s="142"/>
      <c r="L751" s="331"/>
      <c r="M751" s="335"/>
      <c r="N751" s="336"/>
      <c r="O751" s="336"/>
      <c r="P751" s="336"/>
      <c r="Q751" s="336"/>
      <c r="R751" s="336"/>
      <c r="S751" s="336"/>
      <c r="T751" s="337"/>
      <c r="AT751" s="332" t="s">
        <v>149</v>
      </c>
      <c r="AU751" s="332" t="s">
        <v>80</v>
      </c>
      <c r="AV751" s="330" t="s">
        <v>80</v>
      </c>
      <c r="AW751" s="330" t="s">
        <v>32</v>
      </c>
      <c r="AX751" s="330" t="s">
        <v>78</v>
      </c>
      <c r="AY751" s="332" t="s">
        <v>135</v>
      </c>
    </row>
    <row r="752" spans="1:65" s="205" customFormat="1" ht="16.5" customHeight="1" x14ac:dyDescent="0.2">
      <c r="A752" s="201"/>
      <c r="B752" s="202"/>
      <c r="C752" s="309" t="s">
        <v>930</v>
      </c>
      <c r="D752" s="309" t="s">
        <v>479</v>
      </c>
      <c r="E752" s="310" t="s">
        <v>1493</v>
      </c>
      <c r="F752" s="311" t="s">
        <v>1494</v>
      </c>
      <c r="G752" s="312" t="s">
        <v>628</v>
      </c>
      <c r="H752" s="313">
        <v>6</v>
      </c>
      <c r="I752" s="168"/>
      <c r="J752" s="314">
        <f>ROUND(I752*H752,2)</f>
        <v>0</v>
      </c>
      <c r="K752" s="311" t="s">
        <v>155</v>
      </c>
      <c r="L752" s="315"/>
      <c r="M752" s="316" t="s">
        <v>1</v>
      </c>
      <c r="N752" s="317" t="s">
        <v>40</v>
      </c>
      <c r="O752" s="294"/>
      <c r="P752" s="295">
        <f>O752*H752</f>
        <v>0</v>
      </c>
      <c r="Q752" s="295">
        <v>2.0899999999999998E-2</v>
      </c>
      <c r="R752" s="295">
        <f>Q752*H752</f>
        <v>0.12539999999999998</v>
      </c>
      <c r="S752" s="295">
        <v>0</v>
      </c>
      <c r="T752" s="296">
        <f>S752*H752</f>
        <v>0</v>
      </c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R752" s="297" t="s">
        <v>209</v>
      </c>
      <c r="AT752" s="297" t="s">
        <v>479</v>
      </c>
      <c r="AU752" s="297" t="s">
        <v>80</v>
      </c>
      <c r="AY752" s="192" t="s">
        <v>135</v>
      </c>
      <c r="BE752" s="298">
        <f>IF(N752="základní",J752,0)</f>
        <v>0</v>
      </c>
      <c r="BF752" s="298">
        <f>IF(N752="snížená",J752,0)</f>
        <v>0</v>
      </c>
      <c r="BG752" s="298">
        <f>IF(N752="zákl. přenesená",J752,0)</f>
        <v>0</v>
      </c>
      <c r="BH752" s="298">
        <f>IF(N752="sníž. přenesená",J752,0)</f>
        <v>0</v>
      </c>
      <c r="BI752" s="298">
        <f>IF(N752="nulová",J752,0)</f>
        <v>0</v>
      </c>
      <c r="BJ752" s="192" t="s">
        <v>78</v>
      </c>
      <c r="BK752" s="298">
        <f>ROUND(I752*H752,2)</f>
        <v>0</v>
      </c>
      <c r="BL752" s="192" t="s">
        <v>141</v>
      </c>
      <c r="BM752" s="297" t="s">
        <v>1495</v>
      </c>
    </row>
    <row r="753" spans="1:65" s="205" customFormat="1" x14ac:dyDescent="0.2">
      <c r="A753" s="201"/>
      <c r="B753" s="202"/>
      <c r="C753" s="201"/>
      <c r="D753" s="299" t="s">
        <v>143</v>
      </c>
      <c r="E753" s="201"/>
      <c r="F753" s="300" t="s">
        <v>1494</v>
      </c>
      <c r="G753" s="201"/>
      <c r="H753" s="201"/>
      <c r="I753" s="49"/>
      <c r="J753" s="201"/>
      <c r="K753" s="201"/>
      <c r="L753" s="202"/>
      <c r="M753" s="301"/>
      <c r="N753" s="302"/>
      <c r="O753" s="294"/>
      <c r="P753" s="294"/>
      <c r="Q753" s="294"/>
      <c r="R753" s="294"/>
      <c r="S753" s="294"/>
      <c r="T753" s="303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T753" s="192" t="s">
        <v>143</v>
      </c>
      <c r="AU753" s="192" t="s">
        <v>80</v>
      </c>
    </row>
    <row r="754" spans="1:65" s="205" customFormat="1" ht="24" customHeight="1" x14ac:dyDescent="0.2">
      <c r="A754" s="201"/>
      <c r="B754" s="202"/>
      <c r="C754" s="286" t="s">
        <v>935</v>
      </c>
      <c r="D754" s="286" t="s">
        <v>137</v>
      </c>
      <c r="E754" s="287" t="s">
        <v>860</v>
      </c>
      <c r="F754" s="288" t="s">
        <v>861</v>
      </c>
      <c r="G754" s="289" t="s">
        <v>234</v>
      </c>
      <c r="H754" s="290">
        <v>873</v>
      </c>
      <c r="I754" s="119"/>
      <c r="J754" s="291">
        <f>ROUND(I754*H754,2)</f>
        <v>0</v>
      </c>
      <c r="K754" s="288" t="s">
        <v>1</v>
      </c>
      <c r="L754" s="202"/>
      <c r="M754" s="292" t="s">
        <v>1</v>
      </c>
      <c r="N754" s="293" t="s">
        <v>40</v>
      </c>
      <c r="O754" s="294"/>
      <c r="P754" s="295">
        <f>O754*H754</f>
        <v>0</v>
      </c>
      <c r="Q754" s="295">
        <v>0</v>
      </c>
      <c r="R754" s="295">
        <f>Q754*H754</f>
        <v>0</v>
      </c>
      <c r="S754" s="295">
        <v>0</v>
      </c>
      <c r="T754" s="296">
        <f>S754*H754</f>
        <v>0</v>
      </c>
      <c r="U754" s="201"/>
      <c r="V754" s="201"/>
      <c r="W754" s="201"/>
      <c r="X754" s="201"/>
      <c r="Y754" s="201"/>
      <c r="Z754" s="201"/>
      <c r="AA754" s="201"/>
      <c r="AB754" s="201"/>
      <c r="AC754" s="201"/>
      <c r="AD754" s="201"/>
      <c r="AE754" s="201"/>
      <c r="AR754" s="297" t="s">
        <v>141</v>
      </c>
      <c r="AT754" s="297" t="s">
        <v>137</v>
      </c>
      <c r="AU754" s="297" t="s">
        <v>80</v>
      </c>
      <c r="AY754" s="192" t="s">
        <v>135</v>
      </c>
      <c r="BE754" s="298">
        <f>IF(N754="základní",J754,0)</f>
        <v>0</v>
      </c>
      <c r="BF754" s="298">
        <f>IF(N754="snížená",J754,0)</f>
        <v>0</v>
      </c>
      <c r="BG754" s="298">
        <f>IF(N754="zákl. přenesená",J754,0)</f>
        <v>0</v>
      </c>
      <c r="BH754" s="298">
        <f>IF(N754="sníž. přenesená",J754,0)</f>
        <v>0</v>
      </c>
      <c r="BI754" s="298">
        <f>IF(N754="nulová",J754,0)</f>
        <v>0</v>
      </c>
      <c r="BJ754" s="192" t="s">
        <v>78</v>
      </c>
      <c r="BK754" s="298">
        <f>ROUND(I754*H754,2)</f>
        <v>0</v>
      </c>
      <c r="BL754" s="192" t="s">
        <v>141</v>
      </c>
      <c r="BM754" s="297" t="s">
        <v>1496</v>
      </c>
    </row>
    <row r="755" spans="1:65" s="205" customFormat="1" ht="19.5" x14ac:dyDescent="0.2">
      <c r="A755" s="201"/>
      <c r="B755" s="202"/>
      <c r="C755" s="201"/>
      <c r="D755" s="299" t="s">
        <v>143</v>
      </c>
      <c r="E755" s="201"/>
      <c r="F755" s="300" t="s">
        <v>861</v>
      </c>
      <c r="G755" s="201"/>
      <c r="H755" s="201"/>
      <c r="I755" s="49"/>
      <c r="J755" s="201"/>
      <c r="K755" s="201"/>
      <c r="L755" s="202"/>
      <c r="M755" s="301"/>
      <c r="N755" s="302"/>
      <c r="O755" s="294"/>
      <c r="P755" s="294"/>
      <c r="Q755" s="294"/>
      <c r="R755" s="294"/>
      <c r="S755" s="294"/>
      <c r="T755" s="303"/>
      <c r="U755" s="201"/>
      <c r="V755" s="201"/>
      <c r="W755" s="201"/>
      <c r="X755" s="201"/>
      <c r="Y755" s="201"/>
      <c r="Z755" s="201"/>
      <c r="AA755" s="201"/>
      <c r="AB755" s="201"/>
      <c r="AC755" s="201"/>
      <c r="AD755" s="201"/>
      <c r="AE755" s="201"/>
      <c r="AT755" s="192" t="s">
        <v>143</v>
      </c>
      <c r="AU755" s="192" t="s">
        <v>80</v>
      </c>
    </row>
    <row r="756" spans="1:65" s="205" customFormat="1" ht="19.5" x14ac:dyDescent="0.2">
      <c r="A756" s="201"/>
      <c r="B756" s="202"/>
      <c r="C756" s="201"/>
      <c r="D756" s="299" t="s">
        <v>171</v>
      </c>
      <c r="E756" s="201"/>
      <c r="F756" s="322" t="s">
        <v>172</v>
      </c>
      <c r="G756" s="201"/>
      <c r="H756" s="201"/>
      <c r="I756" s="49"/>
      <c r="J756" s="201"/>
      <c r="K756" s="201"/>
      <c r="L756" s="202"/>
      <c r="M756" s="301"/>
      <c r="N756" s="302"/>
      <c r="O756" s="294"/>
      <c r="P756" s="294"/>
      <c r="Q756" s="294"/>
      <c r="R756" s="294"/>
      <c r="S756" s="294"/>
      <c r="T756" s="303"/>
      <c r="U756" s="201"/>
      <c r="V756" s="201"/>
      <c r="W756" s="201"/>
      <c r="X756" s="201"/>
      <c r="Y756" s="201"/>
      <c r="Z756" s="201"/>
      <c r="AA756" s="201"/>
      <c r="AB756" s="201"/>
      <c r="AC756" s="201"/>
      <c r="AD756" s="201"/>
      <c r="AE756" s="201"/>
      <c r="AT756" s="192" t="s">
        <v>171</v>
      </c>
      <c r="AU756" s="192" t="s">
        <v>80</v>
      </c>
    </row>
    <row r="757" spans="1:65" s="330" customFormat="1" x14ac:dyDescent="0.2">
      <c r="B757" s="331"/>
      <c r="D757" s="299" t="s">
        <v>149</v>
      </c>
      <c r="E757" s="332" t="s">
        <v>1</v>
      </c>
      <c r="F757" s="333" t="s">
        <v>1271</v>
      </c>
      <c r="H757" s="334">
        <v>873</v>
      </c>
      <c r="I757" s="142"/>
      <c r="L757" s="331"/>
      <c r="M757" s="335"/>
      <c r="N757" s="336"/>
      <c r="O757" s="336"/>
      <c r="P757" s="336"/>
      <c r="Q757" s="336"/>
      <c r="R757" s="336"/>
      <c r="S757" s="336"/>
      <c r="T757" s="337"/>
      <c r="AT757" s="332" t="s">
        <v>149</v>
      </c>
      <c r="AU757" s="332" t="s">
        <v>80</v>
      </c>
      <c r="AV757" s="330" t="s">
        <v>80</v>
      </c>
      <c r="AW757" s="330" t="s">
        <v>32</v>
      </c>
      <c r="AX757" s="330" t="s">
        <v>78</v>
      </c>
      <c r="AY757" s="332" t="s">
        <v>135</v>
      </c>
    </row>
    <row r="758" spans="1:65" s="205" customFormat="1" ht="24" customHeight="1" x14ac:dyDescent="0.2">
      <c r="A758" s="201"/>
      <c r="B758" s="202"/>
      <c r="C758" s="286" t="s">
        <v>940</v>
      </c>
      <c r="D758" s="286" t="s">
        <v>137</v>
      </c>
      <c r="E758" s="287" t="s">
        <v>886</v>
      </c>
      <c r="F758" s="288" t="s">
        <v>887</v>
      </c>
      <c r="G758" s="289" t="s">
        <v>234</v>
      </c>
      <c r="H758" s="290">
        <v>318.3</v>
      </c>
      <c r="I758" s="119"/>
      <c r="J758" s="291">
        <f>ROUND(I758*H758,2)</f>
        <v>0</v>
      </c>
      <c r="K758" s="288" t="s">
        <v>155</v>
      </c>
      <c r="L758" s="202"/>
      <c r="M758" s="292" t="s">
        <v>1</v>
      </c>
      <c r="N758" s="293" t="s">
        <v>40</v>
      </c>
      <c r="O758" s="294"/>
      <c r="P758" s="295">
        <f>O758*H758</f>
        <v>0</v>
      </c>
      <c r="Q758" s="295">
        <v>0</v>
      </c>
      <c r="R758" s="295">
        <f>Q758*H758</f>
        <v>0</v>
      </c>
      <c r="S758" s="295">
        <v>0</v>
      </c>
      <c r="T758" s="296">
        <f>S758*H758</f>
        <v>0</v>
      </c>
      <c r="U758" s="201"/>
      <c r="V758" s="201"/>
      <c r="W758" s="201"/>
      <c r="X758" s="201"/>
      <c r="Y758" s="201"/>
      <c r="Z758" s="201"/>
      <c r="AA758" s="201"/>
      <c r="AB758" s="201"/>
      <c r="AC758" s="201"/>
      <c r="AD758" s="201"/>
      <c r="AE758" s="201"/>
      <c r="AR758" s="297" t="s">
        <v>141</v>
      </c>
      <c r="AT758" s="297" t="s">
        <v>137</v>
      </c>
      <c r="AU758" s="297" t="s">
        <v>80</v>
      </c>
      <c r="AY758" s="192" t="s">
        <v>135</v>
      </c>
      <c r="BE758" s="298">
        <f>IF(N758="základní",J758,0)</f>
        <v>0</v>
      </c>
      <c r="BF758" s="298">
        <f>IF(N758="snížená",J758,0)</f>
        <v>0</v>
      </c>
      <c r="BG758" s="298">
        <f>IF(N758="zákl. přenesená",J758,0)</f>
        <v>0</v>
      </c>
      <c r="BH758" s="298">
        <f>IF(N758="sníž. přenesená",J758,0)</f>
        <v>0</v>
      </c>
      <c r="BI758" s="298">
        <f>IF(N758="nulová",J758,0)</f>
        <v>0</v>
      </c>
      <c r="BJ758" s="192" t="s">
        <v>78</v>
      </c>
      <c r="BK758" s="298">
        <f>ROUND(I758*H758,2)</f>
        <v>0</v>
      </c>
      <c r="BL758" s="192" t="s">
        <v>141</v>
      </c>
      <c r="BM758" s="297" t="s">
        <v>1497</v>
      </c>
    </row>
    <row r="759" spans="1:65" s="205" customFormat="1" x14ac:dyDescent="0.2">
      <c r="A759" s="201"/>
      <c r="B759" s="202"/>
      <c r="C759" s="201"/>
      <c r="D759" s="299" t="s">
        <v>143</v>
      </c>
      <c r="E759" s="201"/>
      <c r="F759" s="300" t="s">
        <v>889</v>
      </c>
      <c r="G759" s="201"/>
      <c r="H759" s="201"/>
      <c r="I759" s="49"/>
      <c r="J759" s="201"/>
      <c r="K759" s="201"/>
      <c r="L759" s="202"/>
      <c r="M759" s="301"/>
      <c r="N759" s="302"/>
      <c r="O759" s="294"/>
      <c r="P759" s="294"/>
      <c r="Q759" s="294"/>
      <c r="R759" s="294"/>
      <c r="S759" s="294"/>
      <c r="T759" s="303"/>
      <c r="U759" s="201"/>
      <c r="V759" s="201"/>
      <c r="W759" s="201"/>
      <c r="X759" s="201"/>
      <c r="Y759" s="201"/>
      <c r="Z759" s="201"/>
      <c r="AA759" s="201"/>
      <c r="AB759" s="201"/>
      <c r="AC759" s="201"/>
      <c r="AD759" s="201"/>
      <c r="AE759" s="201"/>
      <c r="AT759" s="192" t="s">
        <v>143</v>
      </c>
      <c r="AU759" s="192" t="s">
        <v>80</v>
      </c>
    </row>
    <row r="760" spans="1:65" s="330" customFormat="1" x14ac:dyDescent="0.2">
      <c r="B760" s="331"/>
      <c r="D760" s="299" t="s">
        <v>149</v>
      </c>
      <c r="E760" s="332" t="s">
        <v>1</v>
      </c>
      <c r="F760" s="333" t="s">
        <v>1498</v>
      </c>
      <c r="H760" s="334">
        <v>318.3</v>
      </c>
      <c r="I760" s="142"/>
      <c r="L760" s="331"/>
      <c r="M760" s="335"/>
      <c r="N760" s="336"/>
      <c r="O760" s="336"/>
      <c r="P760" s="336"/>
      <c r="Q760" s="336"/>
      <c r="R760" s="336"/>
      <c r="S760" s="336"/>
      <c r="T760" s="337"/>
      <c r="AT760" s="332" t="s">
        <v>149</v>
      </c>
      <c r="AU760" s="332" t="s">
        <v>80</v>
      </c>
      <c r="AV760" s="330" t="s">
        <v>80</v>
      </c>
      <c r="AW760" s="330" t="s">
        <v>32</v>
      </c>
      <c r="AX760" s="330" t="s">
        <v>78</v>
      </c>
      <c r="AY760" s="332" t="s">
        <v>135</v>
      </c>
    </row>
    <row r="761" spans="1:65" s="205" customFormat="1" ht="24" customHeight="1" x14ac:dyDescent="0.2">
      <c r="A761" s="201"/>
      <c r="B761" s="202"/>
      <c r="C761" s="286" t="s">
        <v>945</v>
      </c>
      <c r="D761" s="286" t="s">
        <v>137</v>
      </c>
      <c r="E761" s="287" t="s">
        <v>870</v>
      </c>
      <c r="F761" s="288" t="s">
        <v>871</v>
      </c>
      <c r="G761" s="289" t="s">
        <v>872</v>
      </c>
      <c r="H761" s="290">
        <v>1</v>
      </c>
      <c r="I761" s="119"/>
      <c r="J761" s="291">
        <f>ROUND(I761*H761,2)</f>
        <v>0</v>
      </c>
      <c r="K761" s="288" t="s">
        <v>155</v>
      </c>
      <c r="L761" s="202"/>
      <c r="M761" s="292" t="s">
        <v>1</v>
      </c>
      <c r="N761" s="293" t="s">
        <v>40</v>
      </c>
      <c r="O761" s="294"/>
      <c r="P761" s="295">
        <f>O761*H761</f>
        <v>0</v>
      </c>
      <c r="Q761" s="295">
        <v>3.1E-4</v>
      </c>
      <c r="R761" s="295">
        <f>Q761*H761</f>
        <v>3.1E-4</v>
      </c>
      <c r="S761" s="295">
        <v>0</v>
      </c>
      <c r="T761" s="296">
        <f>S761*H761</f>
        <v>0</v>
      </c>
      <c r="U761" s="201"/>
      <c r="V761" s="201"/>
      <c r="W761" s="201"/>
      <c r="X761" s="201"/>
      <c r="Y761" s="201"/>
      <c r="Z761" s="201"/>
      <c r="AA761" s="201"/>
      <c r="AB761" s="201"/>
      <c r="AC761" s="201"/>
      <c r="AD761" s="201"/>
      <c r="AE761" s="201"/>
      <c r="AR761" s="297" t="s">
        <v>141</v>
      </c>
      <c r="AT761" s="297" t="s">
        <v>137</v>
      </c>
      <c r="AU761" s="297" t="s">
        <v>80</v>
      </c>
      <c r="AY761" s="192" t="s">
        <v>135</v>
      </c>
      <c r="BE761" s="298">
        <f>IF(N761="základní",J761,0)</f>
        <v>0</v>
      </c>
      <c r="BF761" s="298">
        <f>IF(N761="snížená",J761,0)</f>
        <v>0</v>
      </c>
      <c r="BG761" s="298">
        <f>IF(N761="zákl. přenesená",J761,0)</f>
        <v>0</v>
      </c>
      <c r="BH761" s="298">
        <f>IF(N761="sníž. přenesená",J761,0)</f>
        <v>0</v>
      </c>
      <c r="BI761" s="298">
        <f>IF(N761="nulová",J761,0)</f>
        <v>0</v>
      </c>
      <c r="BJ761" s="192" t="s">
        <v>78</v>
      </c>
      <c r="BK761" s="298">
        <f>ROUND(I761*H761,2)</f>
        <v>0</v>
      </c>
      <c r="BL761" s="192" t="s">
        <v>141</v>
      </c>
      <c r="BM761" s="297" t="s">
        <v>1499</v>
      </c>
    </row>
    <row r="762" spans="1:65" s="205" customFormat="1" x14ac:dyDescent="0.2">
      <c r="A762" s="201"/>
      <c r="B762" s="202"/>
      <c r="C762" s="201"/>
      <c r="D762" s="299" t="s">
        <v>143</v>
      </c>
      <c r="E762" s="201"/>
      <c r="F762" s="300" t="s">
        <v>874</v>
      </c>
      <c r="G762" s="201"/>
      <c r="H762" s="201"/>
      <c r="I762" s="49"/>
      <c r="J762" s="201"/>
      <c r="K762" s="201"/>
      <c r="L762" s="202"/>
      <c r="M762" s="301"/>
      <c r="N762" s="302"/>
      <c r="O762" s="294"/>
      <c r="P762" s="294"/>
      <c r="Q762" s="294"/>
      <c r="R762" s="294"/>
      <c r="S762" s="294"/>
      <c r="T762" s="303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T762" s="192" t="s">
        <v>143</v>
      </c>
      <c r="AU762" s="192" t="s">
        <v>80</v>
      </c>
    </row>
    <row r="763" spans="1:65" s="205" customFormat="1" ht="19.5" x14ac:dyDescent="0.2">
      <c r="A763" s="201"/>
      <c r="B763" s="202"/>
      <c r="C763" s="201"/>
      <c r="D763" s="299" t="s">
        <v>171</v>
      </c>
      <c r="E763" s="201"/>
      <c r="F763" s="322" t="s">
        <v>1112</v>
      </c>
      <c r="G763" s="201"/>
      <c r="H763" s="201"/>
      <c r="I763" s="49"/>
      <c r="J763" s="201"/>
      <c r="K763" s="201"/>
      <c r="L763" s="202"/>
      <c r="M763" s="301"/>
      <c r="N763" s="302"/>
      <c r="O763" s="294"/>
      <c r="P763" s="294"/>
      <c r="Q763" s="294"/>
      <c r="R763" s="294"/>
      <c r="S763" s="294"/>
      <c r="T763" s="303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T763" s="192" t="s">
        <v>171</v>
      </c>
      <c r="AU763" s="192" t="s">
        <v>80</v>
      </c>
    </row>
    <row r="764" spans="1:65" s="323" customFormat="1" x14ac:dyDescent="0.2">
      <c r="B764" s="324"/>
      <c r="D764" s="299" t="s">
        <v>149</v>
      </c>
      <c r="E764" s="325" t="s">
        <v>1</v>
      </c>
      <c r="F764" s="326" t="s">
        <v>1500</v>
      </c>
      <c r="H764" s="325" t="s">
        <v>1</v>
      </c>
      <c r="I764" s="134"/>
      <c r="L764" s="324"/>
      <c r="M764" s="327"/>
      <c r="N764" s="328"/>
      <c r="O764" s="328"/>
      <c r="P764" s="328"/>
      <c r="Q764" s="328"/>
      <c r="R764" s="328"/>
      <c r="S764" s="328"/>
      <c r="T764" s="329"/>
      <c r="AT764" s="325" t="s">
        <v>149</v>
      </c>
      <c r="AU764" s="325" t="s">
        <v>80</v>
      </c>
      <c r="AV764" s="323" t="s">
        <v>78</v>
      </c>
      <c r="AW764" s="323" t="s">
        <v>32</v>
      </c>
      <c r="AX764" s="323" t="s">
        <v>72</v>
      </c>
      <c r="AY764" s="325" t="s">
        <v>135</v>
      </c>
    </row>
    <row r="765" spans="1:65" s="330" customFormat="1" x14ac:dyDescent="0.2">
      <c r="B765" s="331"/>
      <c r="D765" s="299" t="s">
        <v>149</v>
      </c>
      <c r="E765" s="332" t="s">
        <v>1</v>
      </c>
      <c r="F765" s="333" t="s">
        <v>1501</v>
      </c>
      <c r="H765" s="334">
        <v>1</v>
      </c>
      <c r="I765" s="142"/>
      <c r="L765" s="331"/>
      <c r="M765" s="335"/>
      <c r="N765" s="336"/>
      <c r="O765" s="336"/>
      <c r="P765" s="336"/>
      <c r="Q765" s="336"/>
      <c r="R765" s="336"/>
      <c r="S765" s="336"/>
      <c r="T765" s="337"/>
      <c r="AT765" s="332" t="s">
        <v>149</v>
      </c>
      <c r="AU765" s="332" t="s">
        <v>80</v>
      </c>
      <c r="AV765" s="330" t="s">
        <v>80</v>
      </c>
      <c r="AW765" s="330" t="s">
        <v>32</v>
      </c>
      <c r="AX765" s="330" t="s">
        <v>78</v>
      </c>
      <c r="AY765" s="332" t="s">
        <v>135</v>
      </c>
    </row>
    <row r="766" spans="1:65" s="205" customFormat="1" ht="24" customHeight="1" x14ac:dyDescent="0.2">
      <c r="A766" s="201"/>
      <c r="B766" s="202"/>
      <c r="C766" s="286" t="s">
        <v>949</v>
      </c>
      <c r="D766" s="286" t="s">
        <v>137</v>
      </c>
      <c r="E766" s="287" t="s">
        <v>878</v>
      </c>
      <c r="F766" s="288" t="s">
        <v>879</v>
      </c>
      <c r="G766" s="289" t="s">
        <v>872</v>
      </c>
      <c r="H766" s="290">
        <v>9</v>
      </c>
      <c r="I766" s="119"/>
      <c r="J766" s="291">
        <f>ROUND(I766*H766,2)</f>
        <v>0</v>
      </c>
      <c r="K766" s="288" t="s">
        <v>155</v>
      </c>
      <c r="L766" s="202"/>
      <c r="M766" s="292" t="s">
        <v>1</v>
      </c>
      <c r="N766" s="293" t="s">
        <v>40</v>
      </c>
      <c r="O766" s="294"/>
      <c r="P766" s="295">
        <f>O766*H766</f>
        <v>0</v>
      </c>
      <c r="Q766" s="295">
        <v>3.1E-4</v>
      </c>
      <c r="R766" s="295">
        <f>Q766*H766</f>
        <v>2.7899999999999999E-3</v>
      </c>
      <c r="S766" s="295">
        <v>0</v>
      </c>
      <c r="T766" s="296">
        <f>S766*H766</f>
        <v>0</v>
      </c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R766" s="297" t="s">
        <v>141</v>
      </c>
      <c r="AT766" s="297" t="s">
        <v>137</v>
      </c>
      <c r="AU766" s="297" t="s">
        <v>80</v>
      </c>
      <c r="AY766" s="192" t="s">
        <v>135</v>
      </c>
      <c r="BE766" s="298">
        <f>IF(N766="základní",J766,0)</f>
        <v>0</v>
      </c>
      <c r="BF766" s="298">
        <f>IF(N766="snížená",J766,0)</f>
        <v>0</v>
      </c>
      <c r="BG766" s="298">
        <f>IF(N766="zákl. přenesená",J766,0)</f>
        <v>0</v>
      </c>
      <c r="BH766" s="298">
        <f>IF(N766="sníž. přenesená",J766,0)</f>
        <v>0</v>
      </c>
      <c r="BI766" s="298">
        <f>IF(N766="nulová",J766,0)</f>
        <v>0</v>
      </c>
      <c r="BJ766" s="192" t="s">
        <v>78</v>
      </c>
      <c r="BK766" s="298">
        <f>ROUND(I766*H766,2)</f>
        <v>0</v>
      </c>
      <c r="BL766" s="192" t="s">
        <v>141</v>
      </c>
      <c r="BM766" s="297" t="s">
        <v>1502</v>
      </c>
    </row>
    <row r="767" spans="1:65" s="205" customFormat="1" x14ac:dyDescent="0.2">
      <c r="A767" s="201"/>
      <c r="B767" s="202"/>
      <c r="C767" s="201"/>
      <c r="D767" s="299" t="s">
        <v>143</v>
      </c>
      <c r="E767" s="201"/>
      <c r="F767" s="300" t="s">
        <v>881</v>
      </c>
      <c r="G767" s="201"/>
      <c r="H767" s="201"/>
      <c r="I767" s="49"/>
      <c r="J767" s="201"/>
      <c r="K767" s="201"/>
      <c r="L767" s="202"/>
      <c r="M767" s="301"/>
      <c r="N767" s="302"/>
      <c r="O767" s="294"/>
      <c r="P767" s="294"/>
      <c r="Q767" s="294"/>
      <c r="R767" s="294"/>
      <c r="S767" s="294"/>
      <c r="T767" s="303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T767" s="192" t="s">
        <v>143</v>
      </c>
      <c r="AU767" s="192" t="s">
        <v>80</v>
      </c>
    </row>
    <row r="768" spans="1:65" s="205" customFormat="1" ht="19.5" x14ac:dyDescent="0.2">
      <c r="A768" s="201"/>
      <c r="B768" s="202"/>
      <c r="C768" s="201"/>
      <c r="D768" s="299" t="s">
        <v>171</v>
      </c>
      <c r="E768" s="201"/>
      <c r="F768" s="322" t="s">
        <v>1112</v>
      </c>
      <c r="G768" s="201"/>
      <c r="H768" s="201"/>
      <c r="I768" s="49"/>
      <c r="J768" s="201"/>
      <c r="K768" s="201"/>
      <c r="L768" s="202"/>
      <c r="M768" s="301"/>
      <c r="N768" s="302"/>
      <c r="O768" s="294"/>
      <c r="P768" s="294"/>
      <c r="Q768" s="294"/>
      <c r="R768" s="294"/>
      <c r="S768" s="294"/>
      <c r="T768" s="303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T768" s="192" t="s">
        <v>171</v>
      </c>
      <c r="AU768" s="192" t="s">
        <v>80</v>
      </c>
    </row>
    <row r="769" spans="1:65" s="323" customFormat="1" x14ac:dyDescent="0.2">
      <c r="B769" s="324"/>
      <c r="D769" s="299" t="s">
        <v>149</v>
      </c>
      <c r="E769" s="325" t="s">
        <v>1</v>
      </c>
      <c r="F769" s="326" t="s">
        <v>882</v>
      </c>
      <c r="H769" s="325" t="s">
        <v>1</v>
      </c>
      <c r="I769" s="134"/>
      <c r="L769" s="324"/>
      <c r="M769" s="327"/>
      <c r="N769" s="328"/>
      <c r="O769" s="328"/>
      <c r="P769" s="328"/>
      <c r="Q769" s="328"/>
      <c r="R769" s="328"/>
      <c r="S769" s="328"/>
      <c r="T769" s="329"/>
      <c r="AT769" s="325" t="s">
        <v>149</v>
      </c>
      <c r="AU769" s="325" t="s">
        <v>80</v>
      </c>
      <c r="AV769" s="323" t="s">
        <v>78</v>
      </c>
      <c r="AW769" s="323" t="s">
        <v>32</v>
      </c>
      <c r="AX769" s="323" t="s">
        <v>72</v>
      </c>
      <c r="AY769" s="325" t="s">
        <v>135</v>
      </c>
    </row>
    <row r="770" spans="1:65" s="330" customFormat="1" x14ac:dyDescent="0.2">
      <c r="B770" s="331"/>
      <c r="D770" s="299" t="s">
        <v>149</v>
      </c>
      <c r="E770" s="332" t="s">
        <v>1</v>
      </c>
      <c r="F770" s="333" t="s">
        <v>1503</v>
      </c>
      <c r="H770" s="334">
        <v>9</v>
      </c>
      <c r="I770" s="142"/>
      <c r="L770" s="331"/>
      <c r="M770" s="335"/>
      <c r="N770" s="336"/>
      <c r="O770" s="336"/>
      <c r="P770" s="336"/>
      <c r="Q770" s="336"/>
      <c r="R770" s="336"/>
      <c r="S770" s="336"/>
      <c r="T770" s="337"/>
      <c r="AT770" s="332" t="s">
        <v>149</v>
      </c>
      <c r="AU770" s="332" t="s">
        <v>80</v>
      </c>
      <c r="AV770" s="330" t="s">
        <v>80</v>
      </c>
      <c r="AW770" s="330" t="s">
        <v>32</v>
      </c>
      <c r="AX770" s="330" t="s">
        <v>78</v>
      </c>
      <c r="AY770" s="332" t="s">
        <v>135</v>
      </c>
    </row>
    <row r="771" spans="1:65" s="205" customFormat="1" ht="16.5" customHeight="1" x14ac:dyDescent="0.2">
      <c r="A771" s="201"/>
      <c r="B771" s="202"/>
      <c r="C771" s="286" t="s">
        <v>953</v>
      </c>
      <c r="D771" s="286" t="s">
        <v>137</v>
      </c>
      <c r="E771" s="287" t="s">
        <v>1504</v>
      </c>
      <c r="F771" s="288" t="s">
        <v>1505</v>
      </c>
      <c r="G771" s="289" t="s">
        <v>234</v>
      </c>
      <c r="H771" s="290">
        <v>559.29999999999995</v>
      </c>
      <c r="I771" s="119"/>
      <c r="J771" s="291">
        <f>ROUND(I771*H771,2)</f>
        <v>0</v>
      </c>
      <c r="K771" s="288" t="s">
        <v>155</v>
      </c>
      <c r="L771" s="202"/>
      <c r="M771" s="292" t="s">
        <v>1</v>
      </c>
      <c r="N771" s="293" t="s">
        <v>40</v>
      </c>
      <c r="O771" s="294"/>
      <c r="P771" s="295">
        <f>O771*H771</f>
        <v>0</v>
      </c>
      <c r="Q771" s="295">
        <v>0</v>
      </c>
      <c r="R771" s="295">
        <f>Q771*H771</f>
        <v>0</v>
      </c>
      <c r="S771" s="295">
        <v>0</v>
      </c>
      <c r="T771" s="296">
        <f>S771*H771</f>
        <v>0</v>
      </c>
      <c r="U771" s="201"/>
      <c r="V771" s="201"/>
      <c r="W771" s="201"/>
      <c r="X771" s="201"/>
      <c r="Y771" s="201"/>
      <c r="Z771" s="201"/>
      <c r="AA771" s="201"/>
      <c r="AB771" s="201"/>
      <c r="AC771" s="201"/>
      <c r="AD771" s="201"/>
      <c r="AE771" s="201"/>
      <c r="AR771" s="297" t="s">
        <v>141</v>
      </c>
      <c r="AT771" s="297" t="s">
        <v>137</v>
      </c>
      <c r="AU771" s="297" t="s">
        <v>80</v>
      </c>
      <c r="AY771" s="192" t="s">
        <v>135</v>
      </c>
      <c r="BE771" s="298">
        <f>IF(N771="základní",J771,0)</f>
        <v>0</v>
      </c>
      <c r="BF771" s="298">
        <f>IF(N771="snížená",J771,0)</f>
        <v>0</v>
      </c>
      <c r="BG771" s="298">
        <f>IF(N771="zákl. přenesená",J771,0)</f>
        <v>0</v>
      </c>
      <c r="BH771" s="298">
        <f>IF(N771="sníž. přenesená",J771,0)</f>
        <v>0</v>
      </c>
      <c r="BI771" s="298">
        <f>IF(N771="nulová",J771,0)</f>
        <v>0</v>
      </c>
      <c r="BJ771" s="192" t="s">
        <v>78</v>
      </c>
      <c r="BK771" s="298">
        <f>ROUND(I771*H771,2)</f>
        <v>0</v>
      </c>
      <c r="BL771" s="192" t="s">
        <v>141</v>
      </c>
      <c r="BM771" s="297" t="s">
        <v>1506</v>
      </c>
    </row>
    <row r="772" spans="1:65" s="205" customFormat="1" x14ac:dyDescent="0.2">
      <c r="A772" s="201"/>
      <c r="B772" s="202"/>
      <c r="C772" s="201"/>
      <c r="D772" s="299" t="s">
        <v>143</v>
      </c>
      <c r="E772" s="201"/>
      <c r="F772" s="300" t="s">
        <v>1507</v>
      </c>
      <c r="G772" s="201"/>
      <c r="H772" s="201"/>
      <c r="I772" s="49"/>
      <c r="J772" s="201"/>
      <c r="K772" s="201"/>
      <c r="L772" s="202"/>
      <c r="M772" s="301"/>
      <c r="N772" s="302"/>
      <c r="O772" s="294"/>
      <c r="P772" s="294"/>
      <c r="Q772" s="294"/>
      <c r="R772" s="294"/>
      <c r="S772" s="294"/>
      <c r="T772" s="303"/>
      <c r="U772" s="201"/>
      <c r="V772" s="201"/>
      <c r="W772" s="201"/>
      <c r="X772" s="201"/>
      <c r="Y772" s="201"/>
      <c r="Z772" s="201"/>
      <c r="AA772" s="201"/>
      <c r="AB772" s="201"/>
      <c r="AC772" s="201"/>
      <c r="AD772" s="201"/>
      <c r="AE772" s="201"/>
      <c r="AT772" s="192" t="s">
        <v>143</v>
      </c>
      <c r="AU772" s="192" t="s">
        <v>80</v>
      </c>
    </row>
    <row r="773" spans="1:65" s="330" customFormat="1" x14ac:dyDescent="0.2">
      <c r="B773" s="331"/>
      <c r="D773" s="299" t="s">
        <v>149</v>
      </c>
      <c r="E773" s="332" t="s">
        <v>1</v>
      </c>
      <c r="F773" s="333" t="s">
        <v>1508</v>
      </c>
      <c r="H773" s="334">
        <v>559.29999999999995</v>
      </c>
      <c r="I773" s="142"/>
      <c r="L773" s="331"/>
      <c r="M773" s="335"/>
      <c r="N773" s="336"/>
      <c r="O773" s="336"/>
      <c r="P773" s="336"/>
      <c r="Q773" s="336"/>
      <c r="R773" s="336"/>
      <c r="S773" s="336"/>
      <c r="T773" s="337"/>
      <c r="AT773" s="332" t="s">
        <v>149</v>
      </c>
      <c r="AU773" s="332" t="s">
        <v>80</v>
      </c>
      <c r="AV773" s="330" t="s">
        <v>80</v>
      </c>
      <c r="AW773" s="330" t="s">
        <v>32</v>
      </c>
      <c r="AX773" s="330" t="s">
        <v>78</v>
      </c>
      <c r="AY773" s="332" t="s">
        <v>135</v>
      </c>
    </row>
    <row r="774" spans="1:65" s="205" customFormat="1" ht="24" customHeight="1" x14ac:dyDescent="0.2">
      <c r="A774" s="201"/>
      <c r="B774" s="202"/>
      <c r="C774" s="286" t="s">
        <v>959</v>
      </c>
      <c r="D774" s="286" t="s">
        <v>137</v>
      </c>
      <c r="E774" s="287" t="s">
        <v>1509</v>
      </c>
      <c r="F774" s="288" t="s">
        <v>1510</v>
      </c>
      <c r="G774" s="289" t="s">
        <v>872</v>
      </c>
      <c r="H774" s="290">
        <v>9</v>
      </c>
      <c r="I774" s="119"/>
      <c r="J774" s="291">
        <f>ROUND(I774*H774,2)</f>
        <v>0</v>
      </c>
      <c r="K774" s="288" t="s">
        <v>155</v>
      </c>
      <c r="L774" s="202"/>
      <c r="M774" s="292" t="s">
        <v>1</v>
      </c>
      <c r="N774" s="293" t="s">
        <v>40</v>
      </c>
      <c r="O774" s="294"/>
      <c r="P774" s="295">
        <f>O774*H774</f>
        <v>0</v>
      </c>
      <c r="Q774" s="295">
        <v>2.5000000000000001E-4</v>
      </c>
      <c r="R774" s="295">
        <f>Q774*H774</f>
        <v>2.2500000000000003E-3</v>
      </c>
      <c r="S774" s="295">
        <v>0</v>
      </c>
      <c r="T774" s="296">
        <f>S774*H774</f>
        <v>0</v>
      </c>
      <c r="U774" s="201"/>
      <c r="V774" s="201"/>
      <c r="W774" s="201"/>
      <c r="X774" s="201"/>
      <c r="Y774" s="201"/>
      <c r="Z774" s="201"/>
      <c r="AA774" s="201"/>
      <c r="AB774" s="201"/>
      <c r="AC774" s="201"/>
      <c r="AD774" s="201"/>
      <c r="AE774" s="201"/>
      <c r="AR774" s="297" t="s">
        <v>141</v>
      </c>
      <c r="AT774" s="297" t="s">
        <v>137</v>
      </c>
      <c r="AU774" s="297" t="s">
        <v>80</v>
      </c>
      <c r="AY774" s="192" t="s">
        <v>135</v>
      </c>
      <c r="BE774" s="298">
        <f>IF(N774="základní",J774,0)</f>
        <v>0</v>
      </c>
      <c r="BF774" s="298">
        <f>IF(N774="snížená",J774,0)</f>
        <v>0</v>
      </c>
      <c r="BG774" s="298">
        <f>IF(N774="zákl. přenesená",J774,0)</f>
        <v>0</v>
      </c>
      <c r="BH774" s="298">
        <f>IF(N774="sníž. přenesená",J774,0)</f>
        <v>0</v>
      </c>
      <c r="BI774" s="298">
        <f>IF(N774="nulová",J774,0)</f>
        <v>0</v>
      </c>
      <c r="BJ774" s="192" t="s">
        <v>78</v>
      </c>
      <c r="BK774" s="298">
        <f>ROUND(I774*H774,2)</f>
        <v>0</v>
      </c>
      <c r="BL774" s="192" t="s">
        <v>141</v>
      </c>
      <c r="BM774" s="297" t="s">
        <v>1511</v>
      </c>
    </row>
    <row r="775" spans="1:65" s="205" customFormat="1" x14ac:dyDescent="0.2">
      <c r="A775" s="201"/>
      <c r="B775" s="202"/>
      <c r="C775" s="201"/>
      <c r="D775" s="299" t="s">
        <v>143</v>
      </c>
      <c r="E775" s="201"/>
      <c r="F775" s="300" t="s">
        <v>1512</v>
      </c>
      <c r="G775" s="201"/>
      <c r="H775" s="201"/>
      <c r="I775" s="49"/>
      <c r="J775" s="201"/>
      <c r="K775" s="201"/>
      <c r="L775" s="202"/>
      <c r="M775" s="301"/>
      <c r="N775" s="302"/>
      <c r="O775" s="294"/>
      <c r="P775" s="294"/>
      <c r="Q775" s="294"/>
      <c r="R775" s="294"/>
      <c r="S775" s="294"/>
      <c r="T775" s="303"/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T775" s="192" t="s">
        <v>143</v>
      </c>
      <c r="AU775" s="192" t="s">
        <v>80</v>
      </c>
    </row>
    <row r="776" spans="1:65" s="205" customFormat="1" ht="19.5" x14ac:dyDescent="0.2">
      <c r="A776" s="201"/>
      <c r="B776" s="202"/>
      <c r="C776" s="201"/>
      <c r="D776" s="299" t="s">
        <v>171</v>
      </c>
      <c r="E776" s="201"/>
      <c r="F776" s="322" t="s">
        <v>1112</v>
      </c>
      <c r="G776" s="201"/>
      <c r="H776" s="201"/>
      <c r="I776" s="49"/>
      <c r="J776" s="201"/>
      <c r="K776" s="201"/>
      <c r="L776" s="202"/>
      <c r="M776" s="301"/>
      <c r="N776" s="302"/>
      <c r="O776" s="294"/>
      <c r="P776" s="294"/>
      <c r="Q776" s="294"/>
      <c r="R776" s="294"/>
      <c r="S776" s="294"/>
      <c r="T776" s="303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T776" s="192" t="s">
        <v>171</v>
      </c>
      <c r="AU776" s="192" t="s">
        <v>80</v>
      </c>
    </row>
    <row r="777" spans="1:65" s="323" customFormat="1" x14ac:dyDescent="0.2">
      <c r="B777" s="324"/>
      <c r="D777" s="299" t="s">
        <v>149</v>
      </c>
      <c r="E777" s="325" t="s">
        <v>1</v>
      </c>
      <c r="F777" s="326" t="s">
        <v>882</v>
      </c>
      <c r="H777" s="325" t="s">
        <v>1</v>
      </c>
      <c r="I777" s="134"/>
      <c r="L777" s="324"/>
      <c r="M777" s="327"/>
      <c r="N777" s="328"/>
      <c r="O777" s="328"/>
      <c r="P777" s="328"/>
      <c r="Q777" s="328"/>
      <c r="R777" s="328"/>
      <c r="S777" s="328"/>
      <c r="T777" s="329"/>
      <c r="AT777" s="325" t="s">
        <v>149</v>
      </c>
      <c r="AU777" s="325" t="s">
        <v>80</v>
      </c>
      <c r="AV777" s="323" t="s">
        <v>78</v>
      </c>
      <c r="AW777" s="323" t="s">
        <v>32</v>
      </c>
      <c r="AX777" s="323" t="s">
        <v>72</v>
      </c>
      <c r="AY777" s="325" t="s">
        <v>135</v>
      </c>
    </row>
    <row r="778" spans="1:65" s="330" customFormat="1" x14ac:dyDescent="0.2">
      <c r="B778" s="331"/>
      <c r="D778" s="299" t="s">
        <v>149</v>
      </c>
      <c r="E778" s="332" t="s">
        <v>1</v>
      </c>
      <c r="F778" s="333" t="s">
        <v>1503</v>
      </c>
      <c r="H778" s="334">
        <v>9</v>
      </c>
      <c r="I778" s="142"/>
      <c r="L778" s="331"/>
      <c r="M778" s="335"/>
      <c r="N778" s="336"/>
      <c r="O778" s="336"/>
      <c r="P778" s="336"/>
      <c r="Q778" s="336"/>
      <c r="R778" s="336"/>
      <c r="S778" s="336"/>
      <c r="T778" s="337"/>
      <c r="AT778" s="332" t="s">
        <v>149</v>
      </c>
      <c r="AU778" s="332" t="s">
        <v>80</v>
      </c>
      <c r="AV778" s="330" t="s">
        <v>80</v>
      </c>
      <c r="AW778" s="330" t="s">
        <v>32</v>
      </c>
      <c r="AX778" s="330" t="s">
        <v>78</v>
      </c>
      <c r="AY778" s="332" t="s">
        <v>135</v>
      </c>
    </row>
    <row r="779" spans="1:65" s="205" customFormat="1" ht="24" customHeight="1" x14ac:dyDescent="0.2">
      <c r="A779" s="201"/>
      <c r="B779" s="202"/>
      <c r="C779" s="286" t="s">
        <v>963</v>
      </c>
      <c r="D779" s="286" t="s">
        <v>137</v>
      </c>
      <c r="E779" s="287" t="s">
        <v>1513</v>
      </c>
      <c r="F779" s="288" t="s">
        <v>1514</v>
      </c>
      <c r="G779" s="289" t="s">
        <v>872</v>
      </c>
      <c r="H779" s="290">
        <v>14</v>
      </c>
      <c r="I779" s="119"/>
      <c r="J779" s="291">
        <f>ROUND(I779*H779,2)</f>
        <v>0</v>
      </c>
      <c r="K779" s="288" t="s">
        <v>155</v>
      </c>
      <c r="L779" s="202"/>
      <c r="M779" s="292" t="s">
        <v>1</v>
      </c>
      <c r="N779" s="293" t="s">
        <v>40</v>
      </c>
      <c r="O779" s="294"/>
      <c r="P779" s="295">
        <f>O779*H779</f>
        <v>0</v>
      </c>
      <c r="Q779" s="295">
        <v>5.0000000000000001E-4</v>
      </c>
      <c r="R779" s="295">
        <f>Q779*H779</f>
        <v>7.0000000000000001E-3</v>
      </c>
      <c r="S779" s="295">
        <v>0</v>
      </c>
      <c r="T779" s="296">
        <f>S779*H779</f>
        <v>0</v>
      </c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R779" s="297" t="s">
        <v>141</v>
      </c>
      <c r="AT779" s="297" t="s">
        <v>137</v>
      </c>
      <c r="AU779" s="297" t="s">
        <v>80</v>
      </c>
      <c r="AY779" s="192" t="s">
        <v>135</v>
      </c>
      <c r="BE779" s="298">
        <f>IF(N779="základní",J779,0)</f>
        <v>0</v>
      </c>
      <c r="BF779" s="298">
        <f>IF(N779="snížená",J779,0)</f>
        <v>0</v>
      </c>
      <c r="BG779" s="298">
        <f>IF(N779="zákl. přenesená",J779,0)</f>
        <v>0</v>
      </c>
      <c r="BH779" s="298">
        <f>IF(N779="sníž. přenesená",J779,0)</f>
        <v>0</v>
      </c>
      <c r="BI779" s="298">
        <f>IF(N779="nulová",J779,0)</f>
        <v>0</v>
      </c>
      <c r="BJ779" s="192" t="s">
        <v>78</v>
      </c>
      <c r="BK779" s="298">
        <f>ROUND(I779*H779,2)</f>
        <v>0</v>
      </c>
      <c r="BL779" s="192" t="s">
        <v>141</v>
      </c>
      <c r="BM779" s="297" t="s">
        <v>1515</v>
      </c>
    </row>
    <row r="780" spans="1:65" s="205" customFormat="1" x14ac:dyDescent="0.2">
      <c r="A780" s="201"/>
      <c r="B780" s="202"/>
      <c r="C780" s="201"/>
      <c r="D780" s="299" t="s">
        <v>143</v>
      </c>
      <c r="E780" s="201"/>
      <c r="F780" s="300" t="s">
        <v>1516</v>
      </c>
      <c r="G780" s="201"/>
      <c r="H780" s="201"/>
      <c r="I780" s="49"/>
      <c r="J780" s="201"/>
      <c r="K780" s="201"/>
      <c r="L780" s="202"/>
      <c r="M780" s="301"/>
      <c r="N780" s="302"/>
      <c r="O780" s="294"/>
      <c r="P780" s="294"/>
      <c r="Q780" s="294"/>
      <c r="R780" s="294"/>
      <c r="S780" s="294"/>
      <c r="T780" s="303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T780" s="192" t="s">
        <v>143</v>
      </c>
      <c r="AU780" s="192" t="s">
        <v>80</v>
      </c>
    </row>
    <row r="781" spans="1:65" s="205" customFormat="1" ht="19.5" x14ac:dyDescent="0.2">
      <c r="A781" s="201"/>
      <c r="B781" s="202"/>
      <c r="C781" s="201"/>
      <c r="D781" s="299" t="s">
        <v>171</v>
      </c>
      <c r="E781" s="201"/>
      <c r="F781" s="322" t="s">
        <v>1112</v>
      </c>
      <c r="G781" s="201"/>
      <c r="H781" s="201"/>
      <c r="I781" s="49"/>
      <c r="J781" s="201"/>
      <c r="K781" s="201"/>
      <c r="L781" s="202"/>
      <c r="M781" s="301"/>
      <c r="N781" s="302"/>
      <c r="O781" s="294"/>
      <c r="P781" s="294"/>
      <c r="Q781" s="294"/>
      <c r="R781" s="294"/>
      <c r="S781" s="294"/>
      <c r="T781" s="303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T781" s="192" t="s">
        <v>171</v>
      </c>
      <c r="AU781" s="192" t="s">
        <v>80</v>
      </c>
    </row>
    <row r="782" spans="1:65" s="323" customFormat="1" x14ac:dyDescent="0.2">
      <c r="B782" s="324"/>
      <c r="D782" s="299" t="s">
        <v>149</v>
      </c>
      <c r="E782" s="325" t="s">
        <v>1</v>
      </c>
      <c r="F782" s="326" t="s">
        <v>882</v>
      </c>
      <c r="H782" s="325" t="s">
        <v>1</v>
      </c>
      <c r="I782" s="134"/>
      <c r="L782" s="324"/>
      <c r="M782" s="327"/>
      <c r="N782" s="328"/>
      <c r="O782" s="328"/>
      <c r="P782" s="328"/>
      <c r="Q782" s="328"/>
      <c r="R782" s="328"/>
      <c r="S782" s="328"/>
      <c r="T782" s="329"/>
      <c r="AT782" s="325" t="s">
        <v>149</v>
      </c>
      <c r="AU782" s="325" t="s">
        <v>80</v>
      </c>
      <c r="AV782" s="323" t="s">
        <v>78</v>
      </c>
      <c r="AW782" s="323" t="s">
        <v>32</v>
      </c>
      <c r="AX782" s="323" t="s">
        <v>72</v>
      </c>
      <c r="AY782" s="325" t="s">
        <v>135</v>
      </c>
    </row>
    <row r="783" spans="1:65" s="330" customFormat="1" x14ac:dyDescent="0.2">
      <c r="B783" s="331"/>
      <c r="D783" s="299" t="s">
        <v>149</v>
      </c>
      <c r="E783" s="332" t="s">
        <v>1</v>
      </c>
      <c r="F783" s="333" t="s">
        <v>1517</v>
      </c>
      <c r="H783" s="334">
        <v>14</v>
      </c>
      <c r="I783" s="142"/>
      <c r="L783" s="331"/>
      <c r="M783" s="335"/>
      <c r="N783" s="336"/>
      <c r="O783" s="336"/>
      <c r="P783" s="336"/>
      <c r="Q783" s="336"/>
      <c r="R783" s="336"/>
      <c r="S783" s="336"/>
      <c r="T783" s="337"/>
      <c r="AT783" s="332" t="s">
        <v>149</v>
      </c>
      <c r="AU783" s="332" t="s">
        <v>80</v>
      </c>
      <c r="AV783" s="330" t="s">
        <v>80</v>
      </c>
      <c r="AW783" s="330" t="s">
        <v>32</v>
      </c>
      <c r="AX783" s="330" t="s">
        <v>78</v>
      </c>
      <c r="AY783" s="332" t="s">
        <v>135</v>
      </c>
    </row>
    <row r="784" spans="1:65" s="205" customFormat="1" ht="24" customHeight="1" x14ac:dyDescent="0.2">
      <c r="A784" s="201"/>
      <c r="B784" s="202"/>
      <c r="C784" s="286" t="s">
        <v>967</v>
      </c>
      <c r="D784" s="286" t="s">
        <v>137</v>
      </c>
      <c r="E784" s="287" t="s">
        <v>891</v>
      </c>
      <c r="F784" s="288" t="s">
        <v>892</v>
      </c>
      <c r="G784" s="289" t="s">
        <v>628</v>
      </c>
      <c r="H784" s="290">
        <v>53</v>
      </c>
      <c r="I784" s="119"/>
      <c r="J784" s="291">
        <f>ROUND(I784*H784,2)</f>
        <v>0</v>
      </c>
      <c r="K784" s="288" t="s">
        <v>155</v>
      </c>
      <c r="L784" s="202"/>
      <c r="M784" s="292" t="s">
        <v>1</v>
      </c>
      <c r="N784" s="293" t="s">
        <v>40</v>
      </c>
      <c r="O784" s="294"/>
      <c r="P784" s="295">
        <f>O784*H784</f>
        <v>0</v>
      </c>
      <c r="Q784" s="295">
        <v>9.1800000000000007E-3</v>
      </c>
      <c r="R784" s="295">
        <f>Q784*H784</f>
        <v>0.48654000000000003</v>
      </c>
      <c r="S784" s="295">
        <v>0</v>
      </c>
      <c r="T784" s="296">
        <f>S784*H784</f>
        <v>0</v>
      </c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R784" s="297" t="s">
        <v>141</v>
      </c>
      <c r="AT784" s="297" t="s">
        <v>137</v>
      </c>
      <c r="AU784" s="297" t="s">
        <v>80</v>
      </c>
      <c r="AY784" s="192" t="s">
        <v>135</v>
      </c>
      <c r="BE784" s="298">
        <f>IF(N784="základní",J784,0)</f>
        <v>0</v>
      </c>
      <c r="BF784" s="298">
        <f>IF(N784="snížená",J784,0)</f>
        <v>0</v>
      </c>
      <c r="BG784" s="298">
        <f>IF(N784="zákl. přenesená",J784,0)</f>
        <v>0</v>
      </c>
      <c r="BH784" s="298">
        <f>IF(N784="sníž. přenesená",J784,0)</f>
        <v>0</v>
      </c>
      <c r="BI784" s="298">
        <f>IF(N784="nulová",J784,0)</f>
        <v>0</v>
      </c>
      <c r="BJ784" s="192" t="s">
        <v>78</v>
      </c>
      <c r="BK784" s="298">
        <f>ROUND(I784*H784,2)</f>
        <v>0</v>
      </c>
      <c r="BL784" s="192" t="s">
        <v>141</v>
      </c>
      <c r="BM784" s="297" t="s">
        <v>1518</v>
      </c>
    </row>
    <row r="785" spans="1:65" s="205" customFormat="1" x14ac:dyDescent="0.2">
      <c r="A785" s="201"/>
      <c r="B785" s="202"/>
      <c r="C785" s="201"/>
      <c r="D785" s="299" t="s">
        <v>143</v>
      </c>
      <c r="E785" s="201"/>
      <c r="F785" s="300" t="s">
        <v>894</v>
      </c>
      <c r="G785" s="201"/>
      <c r="H785" s="201"/>
      <c r="I785" s="49"/>
      <c r="J785" s="201"/>
      <c r="K785" s="201"/>
      <c r="L785" s="202"/>
      <c r="M785" s="301"/>
      <c r="N785" s="302"/>
      <c r="O785" s="294"/>
      <c r="P785" s="294"/>
      <c r="Q785" s="294"/>
      <c r="R785" s="294"/>
      <c r="S785" s="294"/>
      <c r="T785" s="303"/>
      <c r="U785" s="201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T785" s="192" t="s">
        <v>143</v>
      </c>
      <c r="AU785" s="192" t="s">
        <v>80</v>
      </c>
    </row>
    <row r="786" spans="1:65" s="205" customFormat="1" ht="19.5" x14ac:dyDescent="0.2">
      <c r="A786" s="201"/>
      <c r="B786" s="202"/>
      <c r="C786" s="201"/>
      <c r="D786" s="299" t="s">
        <v>171</v>
      </c>
      <c r="E786" s="201"/>
      <c r="F786" s="322" t="s">
        <v>1112</v>
      </c>
      <c r="G786" s="201"/>
      <c r="H786" s="201"/>
      <c r="I786" s="49"/>
      <c r="J786" s="201"/>
      <c r="K786" s="201"/>
      <c r="L786" s="202"/>
      <c r="M786" s="301"/>
      <c r="N786" s="302"/>
      <c r="O786" s="294"/>
      <c r="P786" s="294"/>
      <c r="Q786" s="294"/>
      <c r="R786" s="294"/>
      <c r="S786" s="294"/>
      <c r="T786" s="303"/>
      <c r="U786" s="201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T786" s="192" t="s">
        <v>171</v>
      </c>
      <c r="AU786" s="192" t="s">
        <v>80</v>
      </c>
    </row>
    <row r="787" spans="1:65" s="323" customFormat="1" x14ac:dyDescent="0.2">
      <c r="B787" s="324"/>
      <c r="D787" s="299" t="s">
        <v>149</v>
      </c>
      <c r="E787" s="325" t="s">
        <v>1</v>
      </c>
      <c r="F787" s="326" t="s">
        <v>631</v>
      </c>
      <c r="H787" s="325" t="s">
        <v>1</v>
      </c>
      <c r="I787" s="134"/>
      <c r="L787" s="324"/>
      <c r="M787" s="327"/>
      <c r="N787" s="328"/>
      <c r="O787" s="328"/>
      <c r="P787" s="328"/>
      <c r="Q787" s="328"/>
      <c r="R787" s="328"/>
      <c r="S787" s="328"/>
      <c r="T787" s="329"/>
      <c r="AT787" s="325" t="s">
        <v>149</v>
      </c>
      <c r="AU787" s="325" t="s">
        <v>80</v>
      </c>
      <c r="AV787" s="323" t="s">
        <v>78</v>
      </c>
      <c r="AW787" s="323" t="s">
        <v>32</v>
      </c>
      <c r="AX787" s="323" t="s">
        <v>72</v>
      </c>
      <c r="AY787" s="325" t="s">
        <v>135</v>
      </c>
    </row>
    <row r="788" spans="1:65" s="330" customFormat="1" x14ac:dyDescent="0.2">
      <c r="B788" s="331"/>
      <c r="D788" s="299" t="s">
        <v>149</v>
      </c>
      <c r="E788" s="332" t="s">
        <v>1</v>
      </c>
      <c r="F788" s="333" t="s">
        <v>1519</v>
      </c>
      <c r="H788" s="334">
        <v>2</v>
      </c>
      <c r="I788" s="142"/>
      <c r="L788" s="331"/>
      <c r="M788" s="335"/>
      <c r="N788" s="336"/>
      <c r="O788" s="336"/>
      <c r="P788" s="336"/>
      <c r="Q788" s="336"/>
      <c r="R788" s="336"/>
      <c r="S788" s="336"/>
      <c r="T788" s="337"/>
      <c r="AT788" s="332" t="s">
        <v>149</v>
      </c>
      <c r="AU788" s="332" t="s">
        <v>80</v>
      </c>
      <c r="AV788" s="330" t="s">
        <v>80</v>
      </c>
      <c r="AW788" s="330" t="s">
        <v>32</v>
      </c>
      <c r="AX788" s="330" t="s">
        <v>72</v>
      </c>
      <c r="AY788" s="332" t="s">
        <v>135</v>
      </c>
    </row>
    <row r="789" spans="1:65" s="330" customFormat="1" x14ac:dyDescent="0.2">
      <c r="B789" s="331"/>
      <c r="D789" s="299" t="s">
        <v>149</v>
      </c>
      <c r="E789" s="332" t="s">
        <v>1</v>
      </c>
      <c r="F789" s="333" t="s">
        <v>1520</v>
      </c>
      <c r="H789" s="334">
        <v>17</v>
      </c>
      <c r="I789" s="142"/>
      <c r="L789" s="331"/>
      <c r="M789" s="335"/>
      <c r="N789" s="336"/>
      <c r="O789" s="336"/>
      <c r="P789" s="336"/>
      <c r="Q789" s="336"/>
      <c r="R789" s="336"/>
      <c r="S789" s="336"/>
      <c r="T789" s="337"/>
      <c r="AT789" s="332" t="s">
        <v>149</v>
      </c>
      <c r="AU789" s="332" t="s">
        <v>80</v>
      </c>
      <c r="AV789" s="330" t="s">
        <v>80</v>
      </c>
      <c r="AW789" s="330" t="s">
        <v>32</v>
      </c>
      <c r="AX789" s="330" t="s">
        <v>72</v>
      </c>
      <c r="AY789" s="332" t="s">
        <v>135</v>
      </c>
    </row>
    <row r="790" spans="1:65" s="330" customFormat="1" x14ac:dyDescent="0.2">
      <c r="B790" s="331"/>
      <c r="D790" s="299" t="s">
        <v>149</v>
      </c>
      <c r="E790" s="332" t="s">
        <v>1</v>
      </c>
      <c r="F790" s="333" t="s">
        <v>1521</v>
      </c>
      <c r="H790" s="334">
        <v>24</v>
      </c>
      <c r="I790" s="142"/>
      <c r="L790" s="331"/>
      <c r="M790" s="335"/>
      <c r="N790" s="336"/>
      <c r="O790" s="336"/>
      <c r="P790" s="336"/>
      <c r="Q790" s="336"/>
      <c r="R790" s="336"/>
      <c r="S790" s="336"/>
      <c r="T790" s="337"/>
      <c r="AT790" s="332" t="s">
        <v>149</v>
      </c>
      <c r="AU790" s="332" t="s">
        <v>80</v>
      </c>
      <c r="AV790" s="330" t="s">
        <v>80</v>
      </c>
      <c r="AW790" s="330" t="s">
        <v>32</v>
      </c>
      <c r="AX790" s="330" t="s">
        <v>72</v>
      </c>
      <c r="AY790" s="332" t="s">
        <v>135</v>
      </c>
    </row>
    <row r="791" spans="1:65" s="330" customFormat="1" x14ac:dyDescent="0.2">
      <c r="B791" s="331"/>
      <c r="D791" s="299" t="s">
        <v>149</v>
      </c>
      <c r="E791" s="332" t="s">
        <v>1</v>
      </c>
      <c r="F791" s="333" t="s">
        <v>1522</v>
      </c>
      <c r="H791" s="334">
        <v>2</v>
      </c>
      <c r="I791" s="142"/>
      <c r="L791" s="331"/>
      <c r="M791" s="335"/>
      <c r="N791" s="336"/>
      <c r="O791" s="336"/>
      <c r="P791" s="336"/>
      <c r="Q791" s="336"/>
      <c r="R791" s="336"/>
      <c r="S791" s="336"/>
      <c r="T791" s="337"/>
      <c r="AT791" s="332" t="s">
        <v>149</v>
      </c>
      <c r="AU791" s="332" t="s">
        <v>80</v>
      </c>
      <c r="AV791" s="330" t="s">
        <v>80</v>
      </c>
      <c r="AW791" s="330" t="s">
        <v>32</v>
      </c>
      <c r="AX791" s="330" t="s">
        <v>72</v>
      </c>
      <c r="AY791" s="332" t="s">
        <v>135</v>
      </c>
    </row>
    <row r="792" spans="1:65" s="330" customFormat="1" x14ac:dyDescent="0.2">
      <c r="B792" s="331"/>
      <c r="D792" s="299" t="s">
        <v>149</v>
      </c>
      <c r="E792" s="332" t="s">
        <v>1</v>
      </c>
      <c r="F792" s="333" t="s">
        <v>1523</v>
      </c>
      <c r="H792" s="334">
        <v>1</v>
      </c>
      <c r="I792" s="142"/>
      <c r="L792" s="331"/>
      <c r="M792" s="335"/>
      <c r="N792" s="336"/>
      <c r="O792" s="336"/>
      <c r="P792" s="336"/>
      <c r="Q792" s="336"/>
      <c r="R792" s="336"/>
      <c r="S792" s="336"/>
      <c r="T792" s="337"/>
      <c r="AT792" s="332" t="s">
        <v>149</v>
      </c>
      <c r="AU792" s="332" t="s">
        <v>80</v>
      </c>
      <c r="AV792" s="330" t="s">
        <v>80</v>
      </c>
      <c r="AW792" s="330" t="s">
        <v>32</v>
      </c>
      <c r="AX792" s="330" t="s">
        <v>72</v>
      </c>
      <c r="AY792" s="332" t="s">
        <v>135</v>
      </c>
    </row>
    <row r="793" spans="1:65" s="330" customFormat="1" x14ac:dyDescent="0.2">
      <c r="B793" s="331"/>
      <c r="D793" s="299" t="s">
        <v>149</v>
      </c>
      <c r="E793" s="332" t="s">
        <v>1</v>
      </c>
      <c r="F793" s="333" t="s">
        <v>1524</v>
      </c>
      <c r="H793" s="334">
        <v>2</v>
      </c>
      <c r="I793" s="142"/>
      <c r="L793" s="331"/>
      <c r="M793" s="335"/>
      <c r="N793" s="336"/>
      <c r="O793" s="336"/>
      <c r="P793" s="336"/>
      <c r="Q793" s="336"/>
      <c r="R793" s="336"/>
      <c r="S793" s="336"/>
      <c r="T793" s="337"/>
      <c r="AT793" s="332" t="s">
        <v>149</v>
      </c>
      <c r="AU793" s="332" t="s">
        <v>80</v>
      </c>
      <c r="AV793" s="330" t="s">
        <v>80</v>
      </c>
      <c r="AW793" s="330" t="s">
        <v>32</v>
      </c>
      <c r="AX793" s="330" t="s">
        <v>72</v>
      </c>
      <c r="AY793" s="332" t="s">
        <v>135</v>
      </c>
    </row>
    <row r="794" spans="1:65" s="330" customFormat="1" x14ac:dyDescent="0.2">
      <c r="B794" s="331"/>
      <c r="D794" s="299" t="s">
        <v>149</v>
      </c>
      <c r="E794" s="332" t="s">
        <v>1</v>
      </c>
      <c r="F794" s="333" t="s">
        <v>1340</v>
      </c>
      <c r="H794" s="334">
        <v>1</v>
      </c>
      <c r="I794" s="142"/>
      <c r="L794" s="331"/>
      <c r="M794" s="335"/>
      <c r="N794" s="336"/>
      <c r="O794" s="336"/>
      <c r="P794" s="336"/>
      <c r="Q794" s="336"/>
      <c r="R794" s="336"/>
      <c r="S794" s="336"/>
      <c r="T794" s="337"/>
      <c r="AT794" s="332" t="s">
        <v>149</v>
      </c>
      <c r="AU794" s="332" t="s">
        <v>80</v>
      </c>
      <c r="AV794" s="330" t="s">
        <v>80</v>
      </c>
      <c r="AW794" s="330" t="s">
        <v>32</v>
      </c>
      <c r="AX794" s="330" t="s">
        <v>72</v>
      </c>
      <c r="AY794" s="332" t="s">
        <v>135</v>
      </c>
    </row>
    <row r="795" spans="1:65" s="330" customFormat="1" x14ac:dyDescent="0.2">
      <c r="B795" s="331"/>
      <c r="D795" s="299" t="s">
        <v>149</v>
      </c>
      <c r="E795" s="332" t="s">
        <v>1</v>
      </c>
      <c r="F795" s="333" t="s">
        <v>1525</v>
      </c>
      <c r="H795" s="334">
        <v>3</v>
      </c>
      <c r="I795" s="142"/>
      <c r="L795" s="331"/>
      <c r="M795" s="335"/>
      <c r="N795" s="336"/>
      <c r="O795" s="336"/>
      <c r="P795" s="336"/>
      <c r="Q795" s="336"/>
      <c r="R795" s="336"/>
      <c r="S795" s="336"/>
      <c r="T795" s="337"/>
      <c r="AT795" s="332" t="s">
        <v>149</v>
      </c>
      <c r="AU795" s="332" t="s">
        <v>80</v>
      </c>
      <c r="AV795" s="330" t="s">
        <v>80</v>
      </c>
      <c r="AW795" s="330" t="s">
        <v>32</v>
      </c>
      <c r="AX795" s="330" t="s">
        <v>72</v>
      </c>
      <c r="AY795" s="332" t="s">
        <v>135</v>
      </c>
    </row>
    <row r="796" spans="1:65" s="330" customFormat="1" x14ac:dyDescent="0.2">
      <c r="B796" s="331"/>
      <c r="D796" s="299" t="s">
        <v>149</v>
      </c>
      <c r="E796" s="332" t="s">
        <v>1</v>
      </c>
      <c r="F796" s="333" t="s">
        <v>1342</v>
      </c>
      <c r="H796" s="334">
        <v>1</v>
      </c>
      <c r="I796" s="142"/>
      <c r="L796" s="331"/>
      <c r="M796" s="335"/>
      <c r="N796" s="336"/>
      <c r="O796" s="336"/>
      <c r="P796" s="336"/>
      <c r="Q796" s="336"/>
      <c r="R796" s="336"/>
      <c r="S796" s="336"/>
      <c r="T796" s="337"/>
      <c r="AT796" s="332" t="s">
        <v>149</v>
      </c>
      <c r="AU796" s="332" t="s">
        <v>80</v>
      </c>
      <c r="AV796" s="330" t="s">
        <v>80</v>
      </c>
      <c r="AW796" s="330" t="s">
        <v>32</v>
      </c>
      <c r="AX796" s="330" t="s">
        <v>72</v>
      </c>
      <c r="AY796" s="332" t="s">
        <v>135</v>
      </c>
    </row>
    <row r="797" spans="1:65" s="338" customFormat="1" x14ac:dyDescent="0.2">
      <c r="B797" s="339"/>
      <c r="D797" s="299" t="s">
        <v>149</v>
      </c>
      <c r="E797" s="340" t="s">
        <v>1</v>
      </c>
      <c r="F797" s="341" t="s">
        <v>165</v>
      </c>
      <c r="H797" s="342">
        <v>53</v>
      </c>
      <c r="I797" s="150"/>
      <c r="L797" s="339"/>
      <c r="M797" s="343"/>
      <c r="N797" s="344"/>
      <c r="O797" s="344"/>
      <c r="P797" s="344"/>
      <c r="Q797" s="344"/>
      <c r="R797" s="344"/>
      <c r="S797" s="344"/>
      <c r="T797" s="345"/>
      <c r="AT797" s="340" t="s">
        <v>149</v>
      </c>
      <c r="AU797" s="340" t="s">
        <v>80</v>
      </c>
      <c r="AV797" s="338" t="s">
        <v>141</v>
      </c>
      <c r="AW797" s="338" t="s">
        <v>32</v>
      </c>
      <c r="AX797" s="338" t="s">
        <v>78</v>
      </c>
      <c r="AY797" s="340" t="s">
        <v>135</v>
      </c>
    </row>
    <row r="798" spans="1:65" s="205" customFormat="1" ht="24" customHeight="1" x14ac:dyDescent="0.2">
      <c r="A798" s="201"/>
      <c r="B798" s="202"/>
      <c r="C798" s="309" t="s">
        <v>971</v>
      </c>
      <c r="D798" s="309" t="s">
        <v>479</v>
      </c>
      <c r="E798" s="310" t="s">
        <v>898</v>
      </c>
      <c r="F798" s="311" t="s">
        <v>899</v>
      </c>
      <c r="G798" s="312" t="s">
        <v>628</v>
      </c>
      <c r="H798" s="313">
        <v>14</v>
      </c>
      <c r="I798" s="168"/>
      <c r="J798" s="314">
        <f>ROUND(I798*H798,2)</f>
        <v>0</v>
      </c>
      <c r="K798" s="311" t="s">
        <v>155</v>
      </c>
      <c r="L798" s="315"/>
      <c r="M798" s="316" t="s">
        <v>1</v>
      </c>
      <c r="N798" s="317" t="s">
        <v>40</v>
      </c>
      <c r="O798" s="294"/>
      <c r="P798" s="295">
        <f>O798*H798</f>
        <v>0</v>
      </c>
      <c r="Q798" s="295">
        <v>0.254</v>
      </c>
      <c r="R798" s="295">
        <f>Q798*H798</f>
        <v>3.556</v>
      </c>
      <c r="S798" s="295">
        <v>0</v>
      </c>
      <c r="T798" s="296">
        <f>S798*H798</f>
        <v>0</v>
      </c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R798" s="297" t="s">
        <v>209</v>
      </c>
      <c r="AT798" s="297" t="s">
        <v>479</v>
      </c>
      <c r="AU798" s="297" t="s">
        <v>80</v>
      </c>
      <c r="AY798" s="192" t="s">
        <v>135</v>
      </c>
      <c r="BE798" s="298">
        <f>IF(N798="základní",J798,0)</f>
        <v>0</v>
      </c>
      <c r="BF798" s="298">
        <f>IF(N798="snížená",J798,0)</f>
        <v>0</v>
      </c>
      <c r="BG798" s="298">
        <f>IF(N798="zákl. přenesená",J798,0)</f>
        <v>0</v>
      </c>
      <c r="BH798" s="298">
        <f>IF(N798="sníž. přenesená",J798,0)</f>
        <v>0</v>
      </c>
      <c r="BI798" s="298">
        <f>IF(N798="nulová",J798,0)</f>
        <v>0</v>
      </c>
      <c r="BJ798" s="192" t="s">
        <v>78</v>
      </c>
      <c r="BK798" s="298">
        <f>ROUND(I798*H798,2)</f>
        <v>0</v>
      </c>
      <c r="BL798" s="192" t="s">
        <v>141</v>
      </c>
      <c r="BM798" s="297" t="s">
        <v>1526</v>
      </c>
    </row>
    <row r="799" spans="1:65" s="205" customFormat="1" x14ac:dyDescent="0.2">
      <c r="A799" s="201"/>
      <c r="B799" s="202"/>
      <c r="C799" s="201"/>
      <c r="D799" s="299" t="s">
        <v>143</v>
      </c>
      <c r="E799" s="201"/>
      <c r="F799" s="300" t="s">
        <v>901</v>
      </c>
      <c r="G799" s="201"/>
      <c r="H799" s="201"/>
      <c r="I799" s="49"/>
      <c r="J799" s="201"/>
      <c r="K799" s="201"/>
      <c r="L799" s="202"/>
      <c r="M799" s="301"/>
      <c r="N799" s="302"/>
      <c r="O799" s="294"/>
      <c r="P799" s="294"/>
      <c r="Q799" s="294"/>
      <c r="R799" s="294"/>
      <c r="S799" s="294"/>
      <c r="T799" s="303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T799" s="192" t="s">
        <v>143</v>
      </c>
      <c r="AU799" s="192" t="s">
        <v>80</v>
      </c>
    </row>
    <row r="800" spans="1:65" s="330" customFormat="1" x14ac:dyDescent="0.2">
      <c r="B800" s="331"/>
      <c r="D800" s="299" t="s">
        <v>149</v>
      </c>
      <c r="E800" s="332" t="s">
        <v>1</v>
      </c>
      <c r="F800" s="333" t="s">
        <v>272</v>
      </c>
      <c r="H800" s="334">
        <v>14</v>
      </c>
      <c r="I800" s="142"/>
      <c r="L800" s="331"/>
      <c r="M800" s="335"/>
      <c r="N800" s="336"/>
      <c r="O800" s="336"/>
      <c r="P800" s="336"/>
      <c r="Q800" s="336"/>
      <c r="R800" s="336"/>
      <c r="S800" s="336"/>
      <c r="T800" s="337"/>
      <c r="AT800" s="332" t="s">
        <v>149</v>
      </c>
      <c r="AU800" s="332" t="s">
        <v>80</v>
      </c>
      <c r="AV800" s="330" t="s">
        <v>80</v>
      </c>
      <c r="AW800" s="330" t="s">
        <v>32</v>
      </c>
      <c r="AX800" s="330" t="s">
        <v>78</v>
      </c>
      <c r="AY800" s="332" t="s">
        <v>135</v>
      </c>
    </row>
    <row r="801" spans="1:65" s="205" customFormat="1" ht="24" customHeight="1" x14ac:dyDescent="0.2">
      <c r="A801" s="201"/>
      <c r="B801" s="202"/>
      <c r="C801" s="309" t="s">
        <v>977</v>
      </c>
      <c r="D801" s="309" t="s">
        <v>479</v>
      </c>
      <c r="E801" s="310" t="s">
        <v>903</v>
      </c>
      <c r="F801" s="311" t="s">
        <v>904</v>
      </c>
      <c r="G801" s="312" t="s">
        <v>628</v>
      </c>
      <c r="H801" s="313">
        <v>22</v>
      </c>
      <c r="I801" s="168"/>
      <c r="J801" s="314">
        <f>ROUND(I801*H801,2)</f>
        <v>0</v>
      </c>
      <c r="K801" s="311" t="s">
        <v>155</v>
      </c>
      <c r="L801" s="315"/>
      <c r="M801" s="316" t="s">
        <v>1</v>
      </c>
      <c r="N801" s="317" t="s">
        <v>40</v>
      </c>
      <c r="O801" s="294"/>
      <c r="P801" s="295">
        <f>O801*H801</f>
        <v>0</v>
      </c>
      <c r="Q801" s="295">
        <v>0.50600000000000001</v>
      </c>
      <c r="R801" s="295">
        <f>Q801*H801</f>
        <v>11.132</v>
      </c>
      <c r="S801" s="295">
        <v>0</v>
      </c>
      <c r="T801" s="296">
        <f>S801*H801</f>
        <v>0</v>
      </c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R801" s="297" t="s">
        <v>209</v>
      </c>
      <c r="AT801" s="297" t="s">
        <v>479</v>
      </c>
      <c r="AU801" s="297" t="s">
        <v>80</v>
      </c>
      <c r="AY801" s="192" t="s">
        <v>135</v>
      </c>
      <c r="BE801" s="298">
        <f>IF(N801="základní",J801,0)</f>
        <v>0</v>
      </c>
      <c r="BF801" s="298">
        <f>IF(N801="snížená",J801,0)</f>
        <v>0</v>
      </c>
      <c r="BG801" s="298">
        <f>IF(N801="zákl. přenesená",J801,0)</f>
        <v>0</v>
      </c>
      <c r="BH801" s="298">
        <f>IF(N801="sníž. přenesená",J801,0)</f>
        <v>0</v>
      </c>
      <c r="BI801" s="298">
        <f>IF(N801="nulová",J801,0)</f>
        <v>0</v>
      </c>
      <c r="BJ801" s="192" t="s">
        <v>78</v>
      </c>
      <c r="BK801" s="298">
        <f>ROUND(I801*H801,2)</f>
        <v>0</v>
      </c>
      <c r="BL801" s="192" t="s">
        <v>141</v>
      </c>
      <c r="BM801" s="297" t="s">
        <v>1527</v>
      </c>
    </row>
    <row r="802" spans="1:65" s="205" customFormat="1" x14ac:dyDescent="0.2">
      <c r="A802" s="201"/>
      <c r="B802" s="202"/>
      <c r="C802" s="201"/>
      <c r="D802" s="299" t="s">
        <v>143</v>
      </c>
      <c r="E802" s="201"/>
      <c r="F802" s="300" t="s">
        <v>906</v>
      </c>
      <c r="G802" s="201"/>
      <c r="H802" s="201"/>
      <c r="I802" s="49"/>
      <c r="J802" s="201"/>
      <c r="K802" s="201"/>
      <c r="L802" s="202"/>
      <c r="M802" s="301"/>
      <c r="N802" s="302"/>
      <c r="O802" s="294"/>
      <c r="P802" s="294"/>
      <c r="Q802" s="294"/>
      <c r="R802" s="294"/>
      <c r="S802" s="294"/>
      <c r="T802" s="303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T802" s="192" t="s">
        <v>143</v>
      </c>
      <c r="AU802" s="192" t="s">
        <v>80</v>
      </c>
    </row>
    <row r="803" spans="1:65" s="330" customFormat="1" x14ac:dyDescent="0.2">
      <c r="B803" s="331"/>
      <c r="D803" s="299" t="s">
        <v>149</v>
      </c>
      <c r="E803" s="332" t="s">
        <v>1</v>
      </c>
      <c r="F803" s="333" t="s">
        <v>348</v>
      </c>
      <c r="H803" s="334">
        <v>22</v>
      </c>
      <c r="I803" s="142"/>
      <c r="L803" s="331"/>
      <c r="M803" s="335"/>
      <c r="N803" s="336"/>
      <c r="O803" s="336"/>
      <c r="P803" s="336"/>
      <c r="Q803" s="336"/>
      <c r="R803" s="336"/>
      <c r="S803" s="336"/>
      <c r="T803" s="337"/>
      <c r="AT803" s="332" t="s">
        <v>149</v>
      </c>
      <c r="AU803" s="332" t="s">
        <v>80</v>
      </c>
      <c r="AV803" s="330" t="s">
        <v>80</v>
      </c>
      <c r="AW803" s="330" t="s">
        <v>32</v>
      </c>
      <c r="AX803" s="330" t="s">
        <v>78</v>
      </c>
      <c r="AY803" s="332" t="s">
        <v>135</v>
      </c>
    </row>
    <row r="804" spans="1:65" s="205" customFormat="1" ht="24" customHeight="1" x14ac:dyDescent="0.2">
      <c r="A804" s="201"/>
      <c r="B804" s="202"/>
      <c r="C804" s="309" t="s">
        <v>983</v>
      </c>
      <c r="D804" s="309" t="s">
        <v>479</v>
      </c>
      <c r="E804" s="310" t="s">
        <v>908</v>
      </c>
      <c r="F804" s="311" t="s">
        <v>909</v>
      </c>
      <c r="G804" s="312" t="s">
        <v>628</v>
      </c>
      <c r="H804" s="313">
        <v>17</v>
      </c>
      <c r="I804" s="168"/>
      <c r="J804" s="314">
        <f>ROUND(I804*H804,2)</f>
        <v>0</v>
      </c>
      <c r="K804" s="311" t="s">
        <v>155</v>
      </c>
      <c r="L804" s="315"/>
      <c r="M804" s="316" t="s">
        <v>1</v>
      </c>
      <c r="N804" s="317" t="s">
        <v>40</v>
      </c>
      <c r="O804" s="294"/>
      <c r="P804" s="295">
        <f>O804*H804</f>
        <v>0</v>
      </c>
      <c r="Q804" s="295">
        <v>1.0129999999999999</v>
      </c>
      <c r="R804" s="295">
        <f>Q804*H804</f>
        <v>17.220999999999997</v>
      </c>
      <c r="S804" s="295">
        <v>0</v>
      </c>
      <c r="T804" s="296">
        <f>S804*H804</f>
        <v>0</v>
      </c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R804" s="297" t="s">
        <v>209</v>
      </c>
      <c r="AT804" s="297" t="s">
        <v>479</v>
      </c>
      <c r="AU804" s="297" t="s">
        <v>80</v>
      </c>
      <c r="AY804" s="192" t="s">
        <v>135</v>
      </c>
      <c r="BE804" s="298">
        <f>IF(N804="základní",J804,0)</f>
        <v>0</v>
      </c>
      <c r="BF804" s="298">
        <f>IF(N804="snížená",J804,0)</f>
        <v>0</v>
      </c>
      <c r="BG804" s="298">
        <f>IF(N804="zákl. přenesená",J804,0)</f>
        <v>0</v>
      </c>
      <c r="BH804" s="298">
        <f>IF(N804="sníž. přenesená",J804,0)</f>
        <v>0</v>
      </c>
      <c r="BI804" s="298">
        <f>IF(N804="nulová",J804,0)</f>
        <v>0</v>
      </c>
      <c r="BJ804" s="192" t="s">
        <v>78</v>
      </c>
      <c r="BK804" s="298">
        <f>ROUND(I804*H804,2)</f>
        <v>0</v>
      </c>
      <c r="BL804" s="192" t="s">
        <v>141</v>
      </c>
      <c r="BM804" s="297" t="s">
        <v>1528</v>
      </c>
    </row>
    <row r="805" spans="1:65" s="205" customFormat="1" x14ac:dyDescent="0.2">
      <c r="A805" s="201"/>
      <c r="B805" s="202"/>
      <c r="C805" s="201"/>
      <c r="D805" s="299" t="s">
        <v>143</v>
      </c>
      <c r="E805" s="201"/>
      <c r="F805" s="300" t="s">
        <v>911</v>
      </c>
      <c r="G805" s="201"/>
      <c r="H805" s="201"/>
      <c r="I805" s="49"/>
      <c r="J805" s="201"/>
      <c r="K805" s="201"/>
      <c r="L805" s="202"/>
      <c r="M805" s="301"/>
      <c r="N805" s="302"/>
      <c r="O805" s="294"/>
      <c r="P805" s="294"/>
      <c r="Q805" s="294"/>
      <c r="R805" s="294"/>
      <c r="S805" s="294"/>
      <c r="T805" s="303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T805" s="192" t="s">
        <v>143</v>
      </c>
      <c r="AU805" s="192" t="s">
        <v>80</v>
      </c>
    </row>
    <row r="806" spans="1:65" s="330" customFormat="1" x14ac:dyDescent="0.2">
      <c r="B806" s="331"/>
      <c r="D806" s="299" t="s">
        <v>149</v>
      </c>
      <c r="E806" s="332" t="s">
        <v>1</v>
      </c>
      <c r="F806" s="333" t="s">
        <v>297</v>
      </c>
      <c r="H806" s="334">
        <v>17</v>
      </c>
      <c r="I806" s="142"/>
      <c r="L806" s="331"/>
      <c r="M806" s="335"/>
      <c r="N806" s="336"/>
      <c r="O806" s="336"/>
      <c r="P806" s="336"/>
      <c r="Q806" s="336"/>
      <c r="R806" s="336"/>
      <c r="S806" s="336"/>
      <c r="T806" s="337"/>
      <c r="AT806" s="332" t="s">
        <v>149</v>
      </c>
      <c r="AU806" s="332" t="s">
        <v>80</v>
      </c>
      <c r="AV806" s="330" t="s">
        <v>80</v>
      </c>
      <c r="AW806" s="330" t="s">
        <v>32</v>
      </c>
      <c r="AX806" s="330" t="s">
        <v>78</v>
      </c>
      <c r="AY806" s="332" t="s">
        <v>135</v>
      </c>
    </row>
    <row r="807" spans="1:65" s="205" customFormat="1" ht="24" customHeight="1" x14ac:dyDescent="0.2">
      <c r="A807" s="201"/>
      <c r="B807" s="202"/>
      <c r="C807" s="286" t="s">
        <v>989</v>
      </c>
      <c r="D807" s="286" t="s">
        <v>137</v>
      </c>
      <c r="E807" s="287" t="s">
        <v>913</v>
      </c>
      <c r="F807" s="288" t="s">
        <v>914</v>
      </c>
      <c r="G807" s="289" t="s">
        <v>628</v>
      </c>
      <c r="H807" s="290">
        <v>31</v>
      </c>
      <c r="I807" s="119"/>
      <c r="J807" s="291">
        <f>ROUND(I807*H807,2)</f>
        <v>0</v>
      </c>
      <c r="K807" s="288" t="s">
        <v>155</v>
      </c>
      <c r="L807" s="202"/>
      <c r="M807" s="292" t="s">
        <v>1</v>
      </c>
      <c r="N807" s="293" t="s">
        <v>40</v>
      </c>
      <c r="O807" s="294"/>
      <c r="P807" s="295">
        <f>O807*H807</f>
        <v>0</v>
      </c>
      <c r="Q807" s="295">
        <v>1.1469999999999999E-2</v>
      </c>
      <c r="R807" s="295">
        <f>Q807*H807</f>
        <v>0.35557</v>
      </c>
      <c r="S807" s="295">
        <v>0</v>
      </c>
      <c r="T807" s="296">
        <f>S807*H807</f>
        <v>0</v>
      </c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R807" s="297" t="s">
        <v>141</v>
      </c>
      <c r="AT807" s="297" t="s">
        <v>137</v>
      </c>
      <c r="AU807" s="297" t="s">
        <v>80</v>
      </c>
      <c r="AY807" s="192" t="s">
        <v>135</v>
      </c>
      <c r="BE807" s="298">
        <f>IF(N807="základní",J807,0)</f>
        <v>0</v>
      </c>
      <c r="BF807" s="298">
        <f>IF(N807="snížená",J807,0)</f>
        <v>0</v>
      </c>
      <c r="BG807" s="298">
        <f>IF(N807="zákl. přenesená",J807,0)</f>
        <v>0</v>
      </c>
      <c r="BH807" s="298">
        <f>IF(N807="sníž. přenesená",J807,0)</f>
        <v>0</v>
      </c>
      <c r="BI807" s="298">
        <f>IF(N807="nulová",J807,0)</f>
        <v>0</v>
      </c>
      <c r="BJ807" s="192" t="s">
        <v>78</v>
      </c>
      <c r="BK807" s="298">
        <f>ROUND(I807*H807,2)</f>
        <v>0</v>
      </c>
      <c r="BL807" s="192" t="s">
        <v>141</v>
      </c>
      <c r="BM807" s="297" t="s">
        <v>1529</v>
      </c>
    </row>
    <row r="808" spans="1:65" s="205" customFormat="1" x14ac:dyDescent="0.2">
      <c r="A808" s="201"/>
      <c r="B808" s="202"/>
      <c r="C808" s="201"/>
      <c r="D808" s="299" t="s">
        <v>143</v>
      </c>
      <c r="E808" s="201"/>
      <c r="F808" s="300" t="s">
        <v>914</v>
      </c>
      <c r="G808" s="201"/>
      <c r="H808" s="201"/>
      <c r="I808" s="49"/>
      <c r="J808" s="201"/>
      <c r="K808" s="201"/>
      <c r="L808" s="202"/>
      <c r="M808" s="301"/>
      <c r="N808" s="302"/>
      <c r="O808" s="294"/>
      <c r="P808" s="294"/>
      <c r="Q808" s="294"/>
      <c r="R808" s="294"/>
      <c r="S808" s="294"/>
      <c r="T808" s="303"/>
      <c r="U808" s="201"/>
      <c r="V808" s="201"/>
      <c r="W808" s="201"/>
      <c r="X808" s="201"/>
      <c r="Y808" s="201"/>
      <c r="Z808" s="201"/>
      <c r="AA808" s="201"/>
      <c r="AB808" s="201"/>
      <c r="AC808" s="201"/>
      <c r="AD808" s="201"/>
      <c r="AE808" s="201"/>
      <c r="AT808" s="192" t="s">
        <v>143</v>
      </c>
      <c r="AU808" s="192" t="s">
        <v>80</v>
      </c>
    </row>
    <row r="809" spans="1:65" s="205" customFormat="1" ht="19.5" x14ac:dyDescent="0.2">
      <c r="A809" s="201"/>
      <c r="B809" s="202"/>
      <c r="C809" s="201"/>
      <c r="D809" s="299" t="s">
        <v>171</v>
      </c>
      <c r="E809" s="201"/>
      <c r="F809" s="322" t="s">
        <v>1112</v>
      </c>
      <c r="G809" s="201"/>
      <c r="H809" s="201"/>
      <c r="I809" s="49"/>
      <c r="J809" s="201"/>
      <c r="K809" s="201"/>
      <c r="L809" s="202"/>
      <c r="M809" s="301"/>
      <c r="N809" s="302"/>
      <c r="O809" s="294"/>
      <c r="P809" s="294"/>
      <c r="Q809" s="294"/>
      <c r="R809" s="294"/>
      <c r="S809" s="294"/>
      <c r="T809" s="303"/>
      <c r="U809" s="201"/>
      <c r="V809" s="201"/>
      <c r="W809" s="201"/>
      <c r="X809" s="201"/>
      <c r="Y809" s="201"/>
      <c r="Z809" s="201"/>
      <c r="AA809" s="201"/>
      <c r="AB809" s="201"/>
      <c r="AC809" s="201"/>
      <c r="AD809" s="201"/>
      <c r="AE809" s="201"/>
      <c r="AT809" s="192" t="s">
        <v>171</v>
      </c>
      <c r="AU809" s="192" t="s">
        <v>80</v>
      </c>
    </row>
    <row r="810" spans="1:65" s="323" customFormat="1" x14ac:dyDescent="0.2">
      <c r="B810" s="324"/>
      <c r="D810" s="299" t="s">
        <v>149</v>
      </c>
      <c r="E810" s="325" t="s">
        <v>1</v>
      </c>
      <c r="F810" s="326" t="s">
        <v>631</v>
      </c>
      <c r="H810" s="325" t="s">
        <v>1</v>
      </c>
      <c r="I810" s="134"/>
      <c r="L810" s="324"/>
      <c r="M810" s="327"/>
      <c r="N810" s="328"/>
      <c r="O810" s="328"/>
      <c r="P810" s="328"/>
      <c r="Q810" s="328"/>
      <c r="R810" s="328"/>
      <c r="S810" s="328"/>
      <c r="T810" s="329"/>
      <c r="AT810" s="325" t="s">
        <v>149</v>
      </c>
      <c r="AU810" s="325" t="s">
        <v>80</v>
      </c>
      <c r="AV810" s="323" t="s">
        <v>78</v>
      </c>
      <c r="AW810" s="323" t="s">
        <v>32</v>
      </c>
      <c r="AX810" s="323" t="s">
        <v>72</v>
      </c>
      <c r="AY810" s="325" t="s">
        <v>135</v>
      </c>
    </row>
    <row r="811" spans="1:65" s="330" customFormat="1" x14ac:dyDescent="0.2">
      <c r="B811" s="331"/>
      <c r="D811" s="299" t="s">
        <v>149</v>
      </c>
      <c r="E811" s="332" t="s">
        <v>1</v>
      </c>
      <c r="F811" s="333" t="s">
        <v>1530</v>
      </c>
      <c r="H811" s="334">
        <v>31</v>
      </c>
      <c r="I811" s="142"/>
      <c r="L811" s="331"/>
      <c r="M811" s="335"/>
      <c r="N811" s="336"/>
      <c r="O811" s="336"/>
      <c r="P811" s="336"/>
      <c r="Q811" s="336"/>
      <c r="R811" s="336"/>
      <c r="S811" s="336"/>
      <c r="T811" s="337"/>
      <c r="AT811" s="332" t="s">
        <v>149</v>
      </c>
      <c r="AU811" s="332" t="s">
        <v>80</v>
      </c>
      <c r="AV811" s="330" t="s">
        <v>80</v>
      </c>
      <c r="AW811" s="330" t="s">
        <v>32</v>
      </c>
      <c r="AX811" s="330" t="s">
        <v>78</v>
      </c>
      <c r="AY811" s="332" t="s">
        <v>135</v>
      </c>
    </row>
    <row r="812" spans="1:65" s="205" customFormat="1" ht="24" customHeight="1" x14ac:dyDescent="0.2">
      <c r="A812" s="201"/>
      <c r="B812" s="202"/>
      <c r="C812" s="309" t="s">
        <v>995</v>
      </c>
      <c r="D812" s="309" t="s">
        <v>479</v>
      </c>
      <c r="E812" s="310" t="s">
        <v>917</v>
      </c>
      <c r="F812" s="311" t="s">
        <v>918</v>
      </c>
      <c r="G812" s="312" t="s">
        <v>628</v>
      </c>
      <c r="H812" s="313">
        <v>31</v>
      </c>
      <c r="I812" s="168"/>
      <c r="J812" s="314">
        <f>ROUND(I812*H812,2)</f>
        <v>0</v>
      </c>
      <c r="K812" s="311" t="s">
        <v>155</v>
      </c>
      <c r="L812" s="315"/>
      <c r="M812" s="316" t="s">
        <v>1</v>
      </c>
      <c r="N812" s="317" t="s">
        <v>40</v>
      </c>
      <c r="O812" s="294"/>
      <c r="P812" s="295">
        <f>O812*H812</f>
        <v>0</v>
      </c>
      <c r="Q812" s="295">
        <v>0.54800000000000004</v>
      </c>
      <c r="R812" s="295">
        <f>Q812*H812</f>
        <v>16.988</v>
      </c>
      <c r="S812" s="295">
        <v>0</v>
      </c>
      <c r="T812" s="296">
        <f>S812*H812</f>
        <v>0</v>
      </c>
      <c r="U812" s="201"/>
      <c r="V812" s="201"/>
      <c r="W812" s="201"/>
      <c r="X812" s="201"/>
      <c r="Y812" s="201"/>
      <c r="Z812" s="201"/>
      <c r="AA812" s="201"/>
      <c r="AB812" s="201"/>
      <c r="AC812" s="201"/>
      <c r="AD812" s="201"/>
      <c r="AE812" s="201"/>
      <c r="AR812" s="297" t="s">
        <v>209</v>
      </c>
      <c r="AT812" s="297" t="s">
        <v>479</v>
      </c>
      <c r="AU812" s="297" t="s">
        <v>80</v>
      </c>
      <c r="AY812" s="192" t="s">
        <v>135</v>
      </c>
      <c r="BE812" s="298">
        <f>IF(N812="základní",J812,0)</f>
        <v>0</v>
      </c>
      <c r="BF812" s="298">
        <f>IF(N812="snížená",J812,0)</f>
        <v>0</v>
      </c>
      <c r="BG812" s="298">
        <f>IF(N812="zákl. přenesená",J812,0)</f>
        <v>0</v>
      </c>
      <c r="BH812" s="298">
        <f>IF(N812="sníž. přenesená",J812,0)</f>
        <v>0</v>
      </c>
      <c r="BI812" s="298">
        <f>IF(N812="nulová",J812,0)</f>
        <v>0</v>
      </c>
      <c r="BJ812" s="192" t="s">
        <v>78</v>
      </c>
      <c r="BK812" s="298">
        <f>ROUND(I812*H812,2)</f>
        <v>0</v>
      </c>
      <c r="BL812" s="192" t="s">
        <v>141</v>
      </c>
      <c r="BM812" s="297" t="s">
        <v>1531</v>
      </c>
    </row>
    <row r="813" spans="1:65" s="205" customFormat="1" ht="19.5" x14ac:dyDescent="0.2">
      <c r="A813" s="201"/>
      <c r="B813" s="202"/>
      <c r="C813" s="201"/>
      <c r="D813" s="299" t="s">
        <v>143</v>
      </c>
      <c r="E813" s="201"/>
      <c r="F813" s="300" t="s">
        <v>918</v>
      </c>
      <c r="G813" s="201"/>
      <c r="H813" s="201"/>
      <c r="I813" s="49"/>
      <c r="J813" s="201"/>
      <c r="K813" s="201"/>
      <c r="L813" s="202"/>
      <c r="M813" s="301"/>
      <c r="N813" s="302"/>
      <c r="O813" s="294"/>
      <c r="P813" s="294"/>
      <c r="Q813" s="294"/>
      <c r="R813" s="294"/>
      <c r="S813" s="294"/>
      <c r="T813" s="303"/>
      <c r="U813" s="201"/>
      <c r="V813" s="201"/>
      <c r="W813" s="201"/>
      <c r="X813" s="201"/>
      <c r="Y813" s="201"/>
      <c r="Z813" s="201"/>
      <c r="AA813" s="201"/>
      <c r="AB813" s="201"/>
      <c r="AC813" s="201"/>
      <c r="AD813" s="201"/>
      <c r="AE813" s="201"/>
      <c r="AT813" s="192" t="s">
        <v>143</v>
      </c>
      <c r="AU813" s="192" t="s">
        <v>80</v>
      </c>
    </row>
    <row r="814" spans="1:65" s="205" customFormat="1" ht="24" customHeight="1" x14ac:dyDescent="0.2">
      <c r="A814" s="201"/>
      <c r="B814" s="202"/>
      <c r="C814" s="286" t="s">
        <v>1001</v>
      </c>
      <c r="D814" s="286" t="s">
        <v>137</v>
      </c>
      <c r="E814" s="287" t="s">
        <v>925</v>
      </c>
      <c r="F814" s="288" t="s">
        <v>926</v>
      </c>
      <c r="G814" s="289" t="s">
        <v>628</v>
      </c>
      <c r="H814" s="290">
        <v>31</v>
      </c>
      <c r="I814" s="119"/>
      <c r="J814" s="291">
        <f>ROUND(I814*H814,2)</f>
        <v>0</v>
      </c>
      <c r="K814" s="288" t="s">
        <v>155</v>
      </c>
      <c r="L814" s="202"/>
      <c r="M814" s="292" t="s">
        <v>1</v>
      </c>
      <c r="N814" s="293" t="s">
        <v>40</v>
      </c>
      <c r="O814" s="294"/>
      <c r="P814" s="295">
        <f>O814*H814</f>
        <v>0</v>
      </c>
      <c r="Q814" s="295">
        <v>2.7529999999999999E-2</v>
      </c>
      <c r="R814" s="295">
        <f>Q814*H814</f>
        <v>0.85342999999999991</v>
      </c>
      <c r="S814" s="295">
        <v>0</v>
      </c>
      <c r="T814" s="296">
        <f>S814*H814</f>
        <v>0</v>
      </c>
      <c r="U814" s="201"/>
      <c r="V814" s="201"/>
      <c r="W814" s="201"/>
      <c r="X814" s="201"/>
      <c r="Y814" s="201"/>
      <c r="Z814" s="201"/>
      <c r="AA814" s="201"/>
      <c r="AB814" s="201"/>
      <c r="AC814" s="201"/>
      <c r="AD814" s="201"/>
      <c r="AE814" s="201"/>
      <c r="AR814" s="297" t="s">
        <v>141</v>
      </c>
      <c r="AT814" s="297" t="s">
        <v>137</v>
      </c>
      <c r="AU814" s="297" t="s">
        <v>80</v>
      </c>
      <c r="AY814" s="192" t="s">
        <v>135</v>
      </c>
      <c r="BE814" s="298">
        <f>IF(N814="základní",J814,0)</f>
        <v>0</v>
      </c>
      <c r="BF814" s="298">
        <f>IF(N814="snížená",J814,0)</f>
        <v>0</v>
      </c>
      <c r="BG814" s="298">
        <f>IF(N814="zákl. přenesená",J814,0)</f>
        <v>0</v>
      </c>
      <c r="BH814" s="298">
        <f>IF(N814="sníž. přenesená",J814,0)</f>
        <v>0</v>
      </c>
      <c r="BI814" s="298">
        <f>IF(N814="nulová",J814,0)</f>
        <v>0</v>
      </c>
      <c r="BJ814" s="192" t="s">
        <v>78</v>
      </c>
      <c r="BK814" s="298">
        <f>ROUND(I814*H814,2)</f>
        <v>0</v>
      </c>
      <c r="BL814" s="192" t="s">
        <v>141</v>
      </c>
      <c r="BM814" s="297" t="s">
        <v>1532</v>
      </c>
    </row>
    <row r="815" spans="1:65" s="205" customFormat="1" ht="19.5" x14ac:dyDescent="0.2">
      <c r="A815" s="201"/>
      <c r="B815" s="202"/>
      <c r="C815" s="201"/>
      <c r="D815" s="299" t="s">
        <v>143</v>
      </c>
      <c r="E815" s="201"/>
      <c r="F815" s="300" t="s">
        <v>928</v>
      </c>
      <c r="G815" s="201"/>
      <c r="H815" s="201"/>
      <c r="I815" s="49"/>
      <c r="J815" s="201"/>
      <c r="K815" s="201"/>
      <c r="L815" s="202"/>
      <c r="M815" s="301"/>
      <c r="N815" s="302"/>
      <c r="O815" s="294"/>
      <c r="P815" s="294"/>
      <c r="Q815" s="294"/>
      <c r="R815" s="294"/>
      <c r="S815" s="294"/>
      <c r="T815" s="303"/>
      <c r="U815" s="201"/>
      <c r="V815" s="201"/>
      <c r="W815" s="201"/>
      <c r="X815" s="201"/>
      <c r="Y815" s="201"/>
      <c r="Z815" s="201"/>
      <c r="AA815" s="201"/>
      <c r="AB815" s="201"/>
      <c r="AC815" s="201"/>
      <c r="AD815" s="201"/>
      <c r="AE815" s="201"/>
      <c r="AT815" s="192" t="s">
        <v>143</v>
      </c>
      <c r="AU815" s="192" t="s">
        <v>80</v>
      </c>
    </row>
    <row r="816" spans="1:65" s="205" customFormat="1" ht="19.5" x14ac:dyDescent="0.2">
      <c r="A816" s="201"/>
      <c r="B816" s="202"/>
      <c r="C816" s="201"/>
      <c r="D816" s="299" t="s">
        <v>171</v>
      </c>
      <c r="E816" s="201"/>
      <c r="F816" s="322" t="s">
        <v>1112</v>
      </c>
      <c r="G816" s="201"/>
      <c r="H816" s="201"/>
      <c r="I816" s="49"/>
      <c r="J816" s="201"/>
      <c r="K816" s="201"/>
      <c r="L816" s="202"/>
      <c r="M816" s="301"/>
      <c r="N816" s="302"/>
      <c r="O816" s="294"/>
      <c r="P816" s="294"/>
      <c r="Q816" s="294"/>
      <c r="R816" s="294"/>
      <c r="S816" s="294"/>
      <c r="T816" s="303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T816" s="192" t="s">
        <v>171</v>
      </c>
      <c r="AU816" s="192" t="s">
        <v>80</v>
      </c>
    </row>
    <row r="817" spans="1:65" s="323" customFormat="1" x14ac:dyDescent="0.2">
      <c r="B817" s="324"/>
      <c r="D817" s="299" t="s">
        <v>149</v>
      </c>
      <c r="E817" s="325" t="s">
        <v>1</v>
      </c>
      <c r="F817" s="326" t="s">
        <v>631</v>
      </c>
      <c r="H817" s="325" t="s">
        <v>1</v>
      </c>
      <c r="I817" s="134"/>
      <c r="L817" s="324"/>
      <c r="M817" s="327"/>
      <c r="N817" s="328"/>
      <c r="O817" s="328"/>
      <c r="P817" s="328"/>
      <c r="Q817" s="328"/>
      <c r="R817" s="328"/>
      <c r="S817" s="328"/>
      <c r="T817" s="329"/>
      <c r="AT817" s="325" t="s">
        <v>149</v>
      </c>
      <c r="AU817" s="325" t="s">
        <v>80</v>
      </c>
      <c r="AV817" s="323" t="s">
        <v>78</v>
      </c>
      <c r="AW817" s="323" t="s">
        <v>32</v>
      </c>
      <c r="AX817" s="323" t="s">
        <v>72</v>
      </c>
      <c r="AY817" s="325" t="s">
        <v>135</v>
      </c>
    </row>
    <row r="818" spans="1:65" s="330" customFormat="1" x14ac:dyDescent="0.2">
      <c r="B818" s="331"/>
      <c r="D818" s="299" t="s">
        <v>149</v>
      </c>
      <c r="E818" s="332" t="s">
        <v>1</v>
      </c>
      <c r="F818" s="333" t="s">
        <v>1530</v>
      </c>
      <c r="H818" s="334">
        <v>31</v>
      </c>
      <c r="I818" s="142"/>
      <c r="L818" s="331"/>
      <c r="M818" s="335"/>
      <c r="N818" s="336"/>
      <c r="O818" s="336"/>
      <c r="P818" s="336"/>
      <c r="Q818" s="336"/>
      <c r="R818" s="336"/>
      <c r="S818" s="336"/>
      <c r="T818" s="337"/>
      <c r="AT818" s="332" t="s">
        <v>149</v>
      </c>
      <c r="AU818" s="332" t="s">
        <v>80</v>
      </c>
      <c r="AV818" s="330" t="s">
        <v>80</v>
      </c>
      <c r="AW818" s="330" t="s">
        <v>32</v>
      </c>
      <c r="AX818" s="330" t="s">
        <v>78</v>
      </c>
      <c r="AY818" s="332" t="s">
        <v>135</v>
      </c>
    </row>
    <row r="819" spans="1:65" s="205" customFormat="1" ht="48" customHeight="1" x14ac:dyDescent="0.2">
      <c r="A819" s="201"/>
      <c r="B819" s="202"/>
      <c r="C819" s="309" t="s">
        <v>1007</v>
      </c>
      <c r="D819" s="309" t="s">
        <v>479</v>
      </c>
      <c r="E819" s="310" t="s">
        <v>931</v>
      </c>
      <c r="F819" s="311" t="s">
        <v>932</v>
      </c>
      <c r="G819" s="312" t="s">
        <v>628</v>
      </c>
      <c r="H819" s="313">
        <v>31</v>
      </c>
      <c r="I819" s="168"/>
      <c r="J819" s="314">
        <f>ROUND(I819*H819,2)</f>
        <v>0</v>
      </c>
      <c r="K819" s="311" t="s">
        <v>155</v>
      </c>
      <c r="L819" s="315"/>
      <c r="M819" s="316" t="s">
        <v>1</v>
      </c>
      <c r="N819" s="317" t="s">
        <v>40</v>
      </c>
      <c r="O819" s="294"/>
      <c r="P819" s="295">
        <f>O819*H819</f>
        <v>0</v>
      </c>
      <c r="Q819" s="295">
        <v>1.87</v>
      </c>
      <c r="R819" s="295">
        <f>Q819*H819</f>
        <v>57.970000000000006</v>
      </c>
      <c r="S819" s="295">
        <v>0</v>
      </c>
      <c r="T819" s="296">
        <f>S819*H819</f>
        <v>0</v>
      </c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R819" s="297" t="s">
        <v>209</v>
      </c>
      <c r="AT819" s="297" t="s">
        <v>479</v>
      </c>
      <c r="AU819" s="297" t="s">
        <v>80</v>
      </c>
      <c r="AY819" s="192" t="s">
        <v>135</v>
      </c>
      <c r="BE819" s="298">
        <f>IF(N819="základní",J819,0)</f>
        <v>0</v>
      </c>
      <c r="BF819" s="298">
        <f>IF(N819="snížená",J819,0)</f>
        <v>0</v>
      </c>
      <c r="BG819" s="298">
        <f>IF(N819="zákl. přenesená",J819,0)</f>
        <v>0</v>
      </c>
      <c r="BH819" s="298">
        <f>IF(N819="sníž. přenesená",J819,0)</f>
        <v>0</v>
      </c>
      <c r="BI819" s="298">
        <f>IF(N819="nulová",J819,0)</f>
        <v>0</v>
      </c>
      <c r="BJ819" s="192" t="s">
        <v>78</v>
      </c>
      <c r="BK819" s="298">
        <f>ROUND(I819*H819,2)</f>
        <v>0</v>
      </c>
      <c r="BL819" s="192" t="s">
        <v>141</v>
      </c>
      <c r="BM819" s="297" t="s">
        <v>1533</v>
      </c>
    </row>
    <row r="820" spans="1:65" s="205" customFormat="1" ht="29.25" x14ac:dyDescent="0.2">
      <c r="A820" s="201"/>
      <c r="B820" s="202"/>
      <c r="C820" s="201"/>
      <c r="D820" s="299" t="s">
        <v>143</v>
      </c>
      <c r="E820" s="201"/>
      <c r="F820" s="300" t="s">
        <v>934</v>
      </c>
      <c r="G820" s="201"/>
      <c r="H820" s="201"/>
      <c r="I820" s="49"/>
      <c r="J820" s="201"/>
      <c r="K820" s="201"/>
      <c r="L820" s="202"/>
      <c r="M820" s="301"/>
      <c r="N820" s="302"/>
      <c r="O820" s="294"/>
      <c r="P820" s="294"/>
      <c r="Q820" s="294"/>
      <c r="R820" s="294"/>
      <c r="S820" s="294"/>
      <c r="T820" s="303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T820" s="192" t="s">
        <v>143</v>
      </c>
      <c r="AU820" s="192" t="s">
        <v>80</v>
      </c>
    </row>
    <row r="821" spans="1:65" s="205" customFormat="1" ht="24" customHeight="1" x14ac:dyDescent="0.2">
      <c r="A821" s="201"/>
      <c r="B821" s="202"/>
      <c r="C821" s="309" t="s">
        <v>1028</v>
      </c>
      <c r="D821" s="309" t="s">
        <v>479</v>
      </c>
      <c r="E821" s="310" t="s">
        <v>941</v>
      </c>
      <c r="F821" s="311" t="s">
        <v>942</v>
      </c>
      <c r="G821" s="312" t="s">
        <v>628</v>
      </c>
      <c r="H821" s="313">
        <v>84</v>
      </c>
      <c r="I821" s="168"/>
      <c r="J821" s="314">
        <f>ROUND(I821*H821,2)</f>
        <v>0</v>
      </c>
      <c r="K821" s="311" t="s">
        <v>155</v>
      </c>
      <c r="L821" s="315"/>
      <c r="M821" s="316" t="s">
        <v>1</v>
      </c>
      <c r="N821" s="317" t="s">
        <v>40</v>
      </c>
      <c r="O821" s="294"/>
      <c r="P821" s="295">
        <f>O821*H821</f>
        <v>0</v>
      </c>
      <c r="Q821" s="295">
        <v>2E-3</v>
      </c>
      <c r="R821" s="295">
        <f>Q821*H821</f>
        <v>0.16800000000000001</v>
      </c>
      <c r="S821" s="295">
        <v>0</v>
      </c>
      <c r="T821" s="296">
        <f>S821*H821</f>
        <v>0</v>
      </c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R821" s="297" t="s">
        <v>209</v>
      </c>
      <c r="AT821" s="297" t="s">
        <v>479</v>
      </c>
      <c r="AU821" s="297" t="s">
        <v>80</v>
      </c>
      <c r="AY821" s="192" t="s">
        <v>135</v>
      </c>
      <c r="BE821" s="298">
        <f>IF(N821="základní",J821,0)</f>
        <v>0</v>
      </c>
      <c r="BF821" s="298">
        <f>IF(N821="snížená",J821,0)</f>
        <v>0</v>
      </c>
      <c r="BG821" s="298">
        <f>IF(N821="zákl. přenesená",J821,0)</f>
        <v>0</v>
      </c>
      <c r="BH821" s="298">
        <f>IF(N821="sníž. přenesená",J821,0)</f>
        <v>0</v>
      </c>
      <c r="BI821" s="298">
        <f>IF(N821="nulová",J821,0)</f>
        <v>0</v>
      </c>
      <c r="BJ821" s="192" t="s">
        <v>78</v>
      </c>
      <c r="BK821" s="298">
        <f>ROUND(I821*H821,2)</f>
        <v>0</v>
      </c>
      <c r="BL821" s="192" t="s">
        <v>141</v>
      </c>
      <c r="BM821" s="297" t="s">
        <v>1534</v>
      </c>
    </row>
    <row r="822" spans="1:65" s="205" customFormat="1" x14ac:dyDescent="0.2">
      <c r="A822" s="201"/>
      <c r="B822" s="202"/>
      <c r="C822" s="201"/>
      <c r="D822" s="299" t="s">
        <v>143</v>
      </c>
      <c r="E822" s="201"/>
      <c r="F822" s="300" t="s">
        <v>942</v>
      </c>
      <c r="G822" s="201"/>
      <c r="H822" s="201"/>
      <c r="I822" s="49"/>
      <c r="J822" s="201"/>
      <c r="K822" s="201"/>
      <c r="L822" s="202"/>
      <c r="M822" s="301"/>
      <c r="N822" s="302"/>
      <c r="O822" s="294"/>
      <c r="P822" s="294"/>
      <c r="Q822" s="294"/>
      <c r="R822" s="294"/>
      <c r="S822" s="294"/>
      <c r="T822" s="303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T822" s="192" t="s">
        <v>143</v>
      </c>
      <c r="AU822" s="192" t="s">
        <v>80</v>
      </c>
    </row>
    <row r="823" spans="1:65" s="330" customFormat="1" x14ac:dyDescent="0.2">
      <c r="B823" s="331"/>
      <c r="D823" s="299" t="s">
        <v>149</v>
      </c>
      <c r="E823" s="332" t="s">
        <v>1</v>
      </c>
      <c r="F823" s="333" t="s">
        <v>1535</v>
      </c>
      <c r="H823" s="334">
        <v>84</v>
      </c>
      <c r="I823" s="142"/>
      <c r="L823" s="331"/>
      <c r="M823" s="335"/>
      <c r="N823" s="336"/>
      <c r="O823" s="336"/>
      <c r="P823" s="336"/>
      <c r="Q823" s="336"/>
      <c r="R823" s="336"/>
      <c r="S823" s="336"/>
      <c r="T823" s="337"/>
      <c r="AT823" s="332" t="s">
        <v>149</v>
      </c>
      <c r="AU823" s="332" t="s">
        <v>80</v>
      </c>
      <c r="AV823" s="330" t="s">
        <v>80</v>
      </c>
      <c r="AW823" s="330" t="s">
        <v>32</v>
      </c>
      <c r="AX823" s="330" t="s">
        <v>78</v>
      </c>
      <c r="AY823" s="332" t="s">
        <v>135</v>
      </c>
    </row>
    <row r="824" spans="1:65" s="205" customFormat="1" ht="24" customHeight="1" x14ac:dyDescent="0.2">
      <c r="A824" s="201"/>
      <c r="B824" s="202"/>
      <c r="C824" s="286" t="s">
        <v>1036</v>
      </c>
      <c r="D824" s="286" t="s">
        <v>137</v>
      </c>
      <c r="E824" s="287" t="s">
        <v>1536</v>
      </c>
      <c r="F824" s="288" t="s">
        <v>1537</v>
      </c>
      <c r="G824" s="289" t="s">
        <v>628</v>
      </c>
      <c r="H824" s="290">
        <v>1</v>
      </c>
      <c r="I824" s="119"/>
      <c r="J824" s="291">
        <f>ROUND(I824*H824,2)</f>
        <v>0</v>
      </c>
      <c r="K824" s="288" t="s">
        <v>1</v>
      </c>
      <c r="L824" s="202"/>
      <c r="M824" s="292" t="s">
        <v>1</v>
      </c>
      <c r="N824" s="293" t="s">
        <v>40</v>
      </c>
      <c r="O824" s="294"/>
      <c r="P824" s="295">
        <f>O824*H824</f>
        <v>0</v>
      </c>
      <c r="Q824" s="295">
        <v>2.6148799999999999</v>
      </c>
      <c r="R824" s="295">
        <f>Q824*H824</f>
        <v>2.6148799999999999</v>
      </c>
      <c r="S824" s="295">
        <v>0</v>
      </c>
      <c r="T824" s="296">
        <f>S824*H824</f>
        <v>0</v>
      </c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R824" s="297" t="s">
        <v>141</v>
      </c>
      <c r="AT824" s="297" t="s">
        <v>137</v>
      </c>
      <c r="AU824" s="297" t="s">
        <v>80</v>
      </c>
      <c r="AY824" s="192" t="s">
        <v>135</v>
      </c>
      <c r="BE824" s="298">
        <f>IF(N824="základní",J824,0)</f>
        <v>0</v>
      </c>
      <c r="BF824" s="298">
        <f>IF(N824="snížená",J824,0)</f>
        <v>0</v>
      </c>
      <c r="BG824" s="298">
        <f>IF(N824="zákl. přenesená",J824,0)</f>
        <v>0</v>
      </c>
      <c r="BH824" s="298">
        <f>IF(N824="sníž. přenesená",J824,0)</f>
        <v>0</v>
      </c>
      <c r="BI824" s="298">
        <f>IF(N824="nulová",J824,0)</f>
        <v>0</v>
      </c>
      <c r="BJ824" s="192" t="s">
        <v>78</v>
      </c>
      <c r="BK824" s="298">
        <f>ROUND(I824*H824,2)</f>
        <v>0</v>
      </c>
      <c r="BL824" s="192" t="s">
        <v>141</v>
      </c>
      <c r="BM824" s="297" t="s">
        <v>1538</v>
      </c>
    </row>
    <row r="825" spans="1:65" s="205" customFormat="1" ht="19.5" x14ac:dyDescent="0.2">
      <c r="A825" s="201"/>
      <c r="B825" s="202"/>
      <c r="C825" s="201"/>
      <c r="D825" s="299" t="s">
        <v>143</v>
      </c>
      <c r="E825" s="201"/>
      <c r="F825" s="300" t="s">
        <v>1537</v>
      </c>
      <c r="G825" s="201"/>
      <c r="H825" s="201"/>
      <c r="I825" s="49"/>
      <c r="J825" s="201"/>
      <c r="K825" s="201"/>
      <c r="L825" s="202"/>
      <c r="M825" s="301"/>
      <c r="N825" s="302"/>
      <c r="O825" s="294"/>
      <c r="P825" s="294"/>
      <c r="Q825" s="294"/>
      <c r="R825" s="294"/>
      <c r="S825" s="294"/>
      <c r="T825" s="303"/>
      <c r="U825" s="201"/>
      <c r="V825" s="201"/>
      <c r="W825" s="201"/>
      <c r="X825" s="201"/>
      <c r="Y825" s="201"/>
      <c r="Z825" s="201"/>
      <c r="AA825" s="201"/>
      <c r="AB825" s="201"/>
      <c r="AC825" s="201"/>
      <c r="AD825" s="201"/>
      <c r="AE825" s="201"/>
      <c r="AT825" s="192" t="s">
        <v>143</v>
      </c>
      <c r="AU825" s="192" t="s">
        <v>80</v>
      </c>
    </row>
    <row r="826" spans="1:65" s="205" customFormat="1" ht="19.5" x14ac:dyDescent="0.2">
      <c r="A826" s="201"/>
      <c r="B826" s="202"/>
      <c r="C826" s="201"/>
      <c r="D826" s="299" t="s">
        <v>171</v>
      </c>
      <c r="E826" s="201"/>
      <c r="F826" s="322" t="s">
        <v>1112</v>
      </c>
      <c r="G826" s="201"/>
      <c r="H826" s="201"/>
      <c r="I826" s="49"/>
      <c r="J826" s="201"/>
      <c r="K826" s="201"/>
      <c r="L826" s="202"/>
      <c r="M826" s="301"/>
      <c r="N826" s="302"/>
      <c r="O826" s="294"/>
      <c r="P826" s="294"/>
      <c r="Q826" s="294"/>
      <c r="R826" s="294"/>
      <c r="S826" s="294"/>
      <c r="T826" s="303"/>
      <c r="U826" s="201"/>
      <c r="V826" s="201"/>
      <c r="W826" s="201"/>
      <c r="X826" s="201"/>
      <c r="Y826" s="201"/>
      <c r="Z826" s="201"/>
      <c r="AA826" s="201"/>
      <c r="AB826" s="201"/>
      <c r="AC826" s="201"/>
      <c r="AD826" s="201"/>
      <c r="AE826" s="201"/>
      <c r="AT826" s="192" t="s">
        <v>171</v>
      </c>
      <c r="AU826" s="192" t="s">
        <v>80</v>
      </c>
    </row>
    <row r="827" spans="1:65" s="330" customFormat="1" x14ac:dyDescent="0.2">
      <c r="B827" s="331"/>
      <c r="D827" s="299" t="s">
        <v>149</v>
      </c>
      <c r="E827" s="332" t="s">
        <v>1</v>
      </c>
      <c r="F827" s="333" t="s">
        <v>1539</v>
      </c>
      <c r="H827" s="334">
        <v>1</v>
      </c>
      <c r="I827" s="142"/>
      <c r="L827" s="331"/>
      <c r="M827" s="335"/>
      <c r="N827" s="336"/>
      <c r="O827" s="336"/>
      <c r="P827" s="336"/>
      <c r="Q827" s="336"/>
      <c r="R827" s="336"/>
      <c r="S827" s="336"/>
      <c r="T827" s="337"/>
      <c r="AT827" s="332" t="s">
        <v>149</v>
      </c>
      <c r="AU827" s="332" t="s">
        <v>80</v>
      </c>
      <c r="AV827" s="330" t="s">
        <v>80</v>
      </c>
      <c r="AW827" s="330" t="s">
        <v>32</v>
      </c>
      <c r="AX827" s="330" t="s">
        <v>78</v>
      </c>
      <c r="AY827" s="332" t="s">
        <v>135</v>
      </c>
    </row>
    <row r="828" spans="1:65" s="205" customFormat="1" ht="24" customHeight="1" x14ac:dyDescent="0.2">
      <c r="A828" s="201"/>
      <c r="B828" s="202"/>
      <c r="C828" s="286" t="s">
        <v>1044</v>
      </c>
      <c r="D828" s="286" t="s">
        <v>137</v>
      </c>
      <c r="E828" s="287" t="s">
        <v>1540</v>
      </c>
      <c r="F828" s="288" t="s">
        <v>1541</v>
      </c>
      <c r="G828" s="289" t="s">
        <v>628</v>
      </c>
      <c r="H828" s="290">
        <v>16</v>
      </c>
      <c r="I828" s="119"/>
      <c r="J828" s="291">
        <f>ROUND(I828*H828,2)</f>
        <v>0</v>
      </c>
      <c r="K828" s="288" t="s">
        <v>1</v>
      </c>
      <c r="L828" s="202"/>
      <c r="M828" s="292" t="s">
        <v>1</v>
      </c>
      <c r="N828" s="293" t="s">
        <v>40</v>
      </c>
      <c r="O828" s="294"/>
      <c r="P828" s="295">
        <f>O828*H828</f>
        <v>0</v>
      </c>
      <c r="Q828" s="295">
        <v>0.14494000000000001</v>
      </c>
      <c r="R828" s="295">
        <f>Q828*H828</f>
        <v>2.3190400000000002</v>
      </c>
      <c r="S828" s="295">
        <v>0</v>
      </c>
      <c r="T828" s="296">
        <f>S828*H828</f>
        <v>0</v>
      </c>
      <c r="U828" s="201"/>
      <c r="V828" s="201"/>
      <c r="W828" s="201"/>
      <c r="X828" s="201"/>
      <c r="Y828" s="201"/>
      <c r="Z828" s="201"/>
      <c r="AA828" s="201"/>
      <c r="AB828" s="201"/>
      <c r="AC828" s="201"/>
      <c r="AD828" s="201"/>
      <c r="AE828" s="201"/>
      <c r="AR828" s="297" t="s">
        <v>141</v>
      </c>
      <c r="AT828" s="297" t="s">
        <v>137</v>
      </c>
      <c r="AU828" s="297" t="s">
        <v>80</v>
      </c>
      <c r="AY828" s="192" t="s">
        <v>135</v>
      </c>
      <c r="BE828" s="298">
        <f>IF(N828="základní",J828,0)</f>
        <v>0</v>
      </c>
      <c r="BF828" s="298">
        <f>IF(N828="snížená",J828,0)</f>
        <v>0</v>
      </c>
      <c r="BG828" s="298">
        <f>IF(N828="zákl. přenesená",J828,0)</f>
        <v>0</v>
      </c>
      <c r="BH828" s="298">
        <f>IF(N828="sníž. přenesená",J828,0)</f>
        <v>0</v>
      </c>
      <c r="BI828" s="298">
        <f>IF(N828="nulová",J828,0)</f>
        <v>0</v>
      </c>
      <c r="BJ828" s="192" t="s">
        <v>78</v>
      </c>
      <c r="BK828" s="298">
        <f>ROUND(I828*H828,2)</f>
        <v>0</v>
      </c>
      <c r="BL828" s="192" t="s">
        <v>141</v>
      </c>
      <c r="BM828" s="297" t="s">
        <v>1542</v>
      </c>
    </row>
    <row r="829" spans="1:65" s="205" customFormat="1" ht="19.5" x14ac:dyDescent="0.2">
      <c r="A829" s="201"/>
      <c r="B829" s="202"/>
      <c r="C829" s="201"/>
      <c r="D829" s="299" t="s">
        <v>143</v>
      </c>
      <c r="E829" s="201"/>
      <c r="F829" s="300" t="s">
        <v>1541</v>
      </c>
      <c r="G829" s="201"/>
      <c r="H829" s="201"/>
      <c r="I829" s="49"/>
      <c r="J829" s="201"/>
      <c r="K829" s="201"/>
      <c r="L829" s="202"/>
      <c r="M829" s="301"/>
      <c r="N829" s="302"/>
      <c r="O829" s="294"/>
      <c r="P829" s="294"/>
      <c r="Q829" s="294"/>
      <c r="R829" s="294"/>
      <c r="S829" s="294"/>
      <c r="T829" s="303"/>
      <c r="U829" s="201"/>
      <c r="V829" s="201"/>
      <c r="W829" s="201"/>
      <c r="X829" s="201"/>
      <c r="Y829" s="201"/>
      <c r="Z829" s="201"/>
      <c r="AA829" s="201"/>
      <c r="AB829" s="201"/>
      <c r="AC829" s="201"/>
      <c r="AD829" s="201"/>
      <c r="AE829" s="201"/>
      <c r="AT829" s="192" t="s">
        <v>143</v>
      </c>
      <c r="AU829" s="192" t="s">
        <v>80</v>
      </c>
    </row>
    <row r="830" spans="1:65" s="205" customFormat="1" ht="19.5" x14ac:dyDescent="0.2">
      <c r="A830" s="201"/>
      <c r="B830" s="202"/>
      <c r="C830" s="201"/>
      <c r="D830" s="299" t="s">
        <v>171</v>
      </c>
      <c r="E830" s="201"/>
      <c r="F830" s="322" t="s">
        <v>1112</v>
      </c>
      <c r="G830" s="201"/>
      <c r="H830" s="201"/>
      <c r="I830" s="49"/>
      <c r="J830" s="201"/>
      <c r="K830" s="201"/>
      <c r="L830" s="202"/>
      <c r="M830" s="301"/>
      <c r="N830" s="302"/>
      <c r="O830" s="294"/>
      <c r="P830" s="294"/>
      <c r="Q830" s="294"/>
      <c r="R830" s="294"/>
      <c r="S830" s="294"/>
      <c r="T830" s="303"/>
      <c r="U830" s="201"/>
      <c r="V830" s="201"/>
      <c r="W830" s="201"/>
      <c r="X830" s="201"/>
      <c r="Y830" s="201"/>
      <c r="Z830" s="201"/>
      <c r="AA830" s="201"/>
      <c r="AB830" s="201"/>
      <c r="AC830" s="201"/>
      <c r="AD830" s="201"/>
      <c r="AE830" s="201"/>
      <c r="AT830" s="192" t="s">
        <v>171</v>
      </c>
      <c r="AU830" s="192" t="s">
        <v>80</v>
      </c>
    </row>
    <row r="831" spans="1:65" s="330" customFormat="1" x14ac:dyDescent="0.2">
      <c r="B831" s="331"/>
      <c r="D831" s="299" t="s">
        <v>149</v>
      </c>
      <c r="E831" s="332" t="s">
        <v>1</v>
      </c>
      <c r="F831" s="333" t="s">
        <v>286</v>
      </c>
      <c r="H831" s="334">
        <v>16</v>
      </c>
      <c r="I831" s="142"/>
      <c r="L831" s="331"/>
      <c r="M831" s="335"/>
      <c r="N831" s="336"/>
      <c r="O831" s="336"/>
      <c r="P831" s="336"/>
      <c r="Q831" s="336"/>
      <c r="R831" s="336"/>
      <c r="S831" s="336"/>
      <c r="T831" s="337"/>
      <c r="AT831" s="332" t="s">
        <v>149</v>
      </c>
      <c r="AU831" s="332" t="s">
        <v>80</v>
      </c>
      <c r="AV831" s="330" t="s">
        <v>80</v>
      </c>
      <c r="AW831" s="330" t="s">
        <v>32</v>
      </c>
      <c r="AX831" s="330" t="s">
        <v>78</v>
      </c>
      <c r="AY831" s="332" t="s">
        <v>135</v>
      </c>
    </row>
    <row r="832" spans="1:65" s="205" customFormat="1" ht="24" customHeight="1" x14ac:dyDescent="0.2">
      <c r="A832" s="201"/>
      <c r="B832" s="202"/>
      <c r="C832" s="286" t="s">
        <v>1049</v>
      </c>
      <c r="D832" s="286" t="s">
        <v>137</v>
      </c>
      <c r="E832" s="287" t="s">
        <v>1543</v>
      </c>
      <c r="F832" s="288" t="s">
        <v>1544</v>
      </c>
      <c r="G832" s="289" t="s">
        <v>628</v>
      </c>
      <c r="H832" s="290">
        <v>1</v>
      </c>
      <c r="I832" s="119"/>
      <c r="J832" s="291">
        <f>ROUND(I832*H832,2)</f>
        <v>0</v>
      </c>
      <c r="K832" s="288" t="s">
        <v>1</v>
      </c>
      <c r="L832" s="202"/>
      <c r="M832" s="292" t="s">
        <v>1</v>
      </c>
      <c r="N832" s="293" t="s">
        <v>40</v>
      </c>
      <c r="O832" s="294"/>
      <c r="P832" s="295">
        <f>O832*H832</f>
        <v>0</v>
      </c>
      <c r="Q832" s="295">
        <v>0.14494000000000001</v>
      </c>
      <c r="R832" s="295">
        <f>Q832*H832</f>
        <v>0.14494000000000001</v>
      </c>
      <c r="S832" s="295">
        <v>0</v>
      </c>
      <c r="T832" s="296">
        <f>S832*H832</f>
        <v>0</v>
      </c>
      <c r="U832" s="201"/>
      <c r="V832" s="201"/>
      <c r="W832" s="201"/>
      <c r="X832" s="201"/>
      <c r="Y832" s="201"/>
      <c r="Z832" s="201"/>
      <c r="AA832" s="201"/>
      <c r="AB832" s="201"/>
      <c r="AC832" s="201"/>
      <c r="AD832" s="201"/>
      <c r="AE832" s="201"/>
      <c r="AR832" s="297" t="s">
        <v>141</v>
      </c>
      <c r="AT832" s="297" t="s">
        <v>137</v>
      </c>
      <c r="AU832" s="297" t="s">
        <v>80</v>
      </c>
      <c r="AY832" s="192" t="s">
        <v>135</v>
      </c>
      <c r="BE832" s="298">
        <f>IF(N832="základní",J832,0)</f>
        <v>0</v>
      </c>
      <c r="BF832" s="298">
        <f>IF(N832="snížená",J832,0)</f>
        <v>0</v>
      </c>
      <c r="BG832" s="298">
        <f>IF(N832="zákl. přenesená",J832,0)</f>
        <v>0</v>
      </c>
      <c r="BH832" s="298">
        <f>IF(N832="sníž. přenesená",J832,0)</f>
        <v>0</v>
      </c>
      <c r="BI832" s="298">
        <f>IF(N832="nulová",J832,0)</f>
        <v>0</v>
      </c>
      <c r="BJ832" s="192" t="s">
        <v>78</v>
      </c>
      <c r="BK832" s="298">
        <f>ROUND(I832*H832,2)</f>
        <v>0</v>
      </c>
      <c r="BL832" s="192" t="s">
        <v>141</v>
      </c>
      <c r="BM832" s="297" t="s">
        <v>1545</v>
      </c>
    </row>
    <row r="833" spans="1:65" s="205" customFormat="1" x14ac:dyDescent="0.2">
      <c r="A833" s="201"/>
      <c r="B833" s="202"/>
      <c r="C833" s="201"/>
      <c r="D833" s="299" t="s">
        <v>143</v>
      </c>
      <c r="E833" s="201"/>
      <c r="F833" s="300" t="s">
        <v>1544</v>
      </c>
      <c r="G833" s="201"/>
      <c r="H833" s="201"/>
      <c r="I833" s="49"/>
      <c r="J833" s="201"/>
      <c r="K833" s="201"/>
      <c r="L833" s="202"/>
      <c r="M833" s="301"/>
      <c r="N833" s="302"/>
      <c r="O833" s="294"/>
      <c r="P833" s="294"/>
      <c r="Q833" s="294"/>
      <c r="R833" s="294"/>
      <c r="S833" s="294"/>
      <c r="T833" s="303"/>
      <c r="U833" s="201"/>
      <c r="V833" s="201"/>
      <c r="W833" s="201"/>
      <c r="X833" s="201"/>
      <c r="Y833" s="201"/>
      <c r="Z833" s="201"/>
      <c r="AA833" s="201"/>
      <c r="AB833" s="201"/>
      <c r="AC833" s="201"/>
      <c r="AD833" s="201"/>
      <c r="AE833" s="201"/>
      <c r="AT833" s="192" t="s">
        <v>143</v>
      </c>
      <c r="AU833" s="192" t="s">
        <v>80</v>
      </c>
    </row>
    <row r="834" spans="1:65" s="205" customFormat="1" ht="19.5" x14ac:dyDescent="0.2">
      <c r="A834" s="201"/>
      <c r="B834" s="202"/>
      <c r="C834" s="201"/>
      <c r="D834" s="299" t="s">
        <v>171</v>
      </c>
      <c r="E834" s="201"/>
      <c r="F834" s="322" t="s">
        <v>1112</v>
      </c>
      <c r="G834" s="201"/>
      <c r="H834" s="201"/>
      <c r="I834" s="49"/>
      <c r="J834" s="201"/>
      <c r="K834" s="201"/>
      <c r="L834" s="202"/>
      <c r="M834" s="301"/>
      <c r="N834" s="302"/>
      <c r="O834" s="294"/>
      <c r="P834" s="294"/>
      <c r="Q834" s="294"/>
      <c r="R834" s="294"/>
      <c r="S834" s="294"/>
      <c r="T834" s="303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T834" s="192" t="s">
        <v>171</v>
      </c>
      <c r="AU834" s="192" t="s">
        <v>80</v>
      </c>
    </row>
    <row r="835" spans="1:65" s="330" customFormat="1" x14ac:dyDescent="0.2">
      <c r="B835" s="331"/>
      <c r="D835" s="299" t="s">
        <v>149</v>
      </c>
      <c r="E835" s="332" t="s">
        <v>1</v>
      </c>
      <c r="F835" s="333" t="s">
        <v>78</v>
      </c>
      <c r="H835" s="334">
        <v>1</v>
      </c>
      <c r="I835" s="142"/>
      <c r="L835" s="331"/>
      <c r="M835" s="335"/>
      <c r="N835" s="336"/>
      <c r="O835" s="336"/>
      <c r="P835" s="336"/>
      <c r="Q835" s="336"/>
      <c r="R835" s="336"/>
      <c r="S835" s="336"/>
      <c r="T835" s="337"/>
      <c r="AT835" s="332" t="s">
        <v>149</v>
      </c>
      <c r="AU835" s="332" t="s">
        <v>80</v>
      </c>
      <c r="AV835" s="330" t="s">
        <v>80</v>
      </c>
      <c r="AW835" s="330" t="s">
        <v>32</v>
      </c>
      <c r="AX835" s="330" t="s">
        <v>78</v>
      </c>
      <c r="AY835" s="332" t="s">
        <v>135</v>
      </c>
    </row>
    <row r="836" spans="1:65" s="205" customFormat="1" ht="24" customHeight="1" x14ac:dyDescent="0.2">
      <c r="A836" s="201"/>
      <c r="B836" s="202"/>
      <c r="C836" s="286" t="s">
        <v>1055</v>
      </c>
      <c r="D836" s="286" t="s">
        <v>137</v>
      </c>
      <c r="E836" s="287" t="s">
        <v>1546</v>
      </c>
      <c r="F836" s="288" t="s">
        <v>1547</v>
      </c>
      <c r="G836" s="289" t="s">
        <v>628</v>
      </c>
      <c r="H836" s="290">
        <v>11</v>
      </c>
      <c r="I836" s="119"/>
      <c r="J836" s="291">
        <f>ROUND(I836*H836,2)</f>
        <v>0</v>
      </c>
      <c r="K836" s="288" t="s">
        <v>1</v>
      </c>
      <c r="L836" s="202"/>
      <c r="M836" s="292" t="s">
        <v>1</v>
      </c>
      <c r="N836" s="293" t="s">
        <v>40</v>
      </c>
      <c r="O836" s="294"/>
      <c r="P836" s="295">
        <f>O836*H836</f>
        <v>0</v>
      </c>
      <c r="Q836" s="295">
        <v>0.14494000000000001</v>
      </c>
      <c r="R836" s="295">
        <f>Q836*H836</f>
        <v>1.5943400000000001</v>
      </c>
      <c r="S836" s="295">
        <v>0</v>
      </c>
      <c r="T836" s="296">
        <f>S836*H836</f>
        <v>0</v>
      </c>
      <c r="U836" s="201"/>
      <c r="V836" s="201"/>
      <c r="W836" s="201"/>
      <c r="X836" s="201"/>
      <c r="Y836" s="201"/>
      <c r="Z836" s="201"/>
      <c r="AA836" s="201"/>
      <c r="AB836" s="201"/>
      <c r="AC836" s="201"/>
      <c r="AD836" s="201"/>
      <c r="AE836" s="201"/>
      <c r="AR836" s="297" t="s">
        <v>141</v>
      </c>
      <c r="AT836" s="297" t="s">
        <v>137</v>
      </c>
      <c r="AU836" s="297" t="s">
        <v>80</v>
      </c>
      <c r="AY836" s="192" t="s">
        <v>135</v>
      </c>
      <c r="BE836" s="298">
        <f>IF(N836="základní",J836,0)</f>
        <v>0</v>
      </c>
      <c r="BF836" s="298">
        <f>IF(N836="snížená",J836,0)</f>
        <v>0</v>
      </c>
      <c r="BG836" s="298">
        <f>IF(N836="zákl. přenesená",J836,0)</f>
        <v>0</v>
      </c>
      <c r="BH836" s="298">
        <f>IF(N836="sníž. přenesená",J836,0)</f>
        <v>0</v>
      </c>
      <c r="BI836" s="298">
        <f>IF(N836="nulová",J836,0)</f>
        <v>0</v>
      </c>
      <c r="BJ836" s="192" t="s">
        <v>78</v>
      </c>
      <c r="BK836" s="298">
        <f>ROUND(I836*H836,2)</f>
        <v>0</v>
      </c>
      <c r="BL836" s="192" t="s">
        <v>141</v>
      </c>
      <c r="BM836" s="297" t="s">
        <v>1548</v>
      </c>
    </row>
    <row r="837" spans="1:65" s="205" customFormat="1" ht="19.5" x14ac:dyDescent="0.2">
      <c r="A837" s="201"/>
      <c r="B837" s="202"/>
      <c r="C837" s="201"/>
      <c r="D837" s="299" t="s">
        <v>143</v>
      </c>
      <c r="E837" s="201"/>
      <c r="F837" s="300" t="s">
        <v>1547</v>
      </c>
      <c r="G837" s="201"/>
      <c r="H837" s="201"/>
      <c r="I837" s="49"/>
      <c r="J837" s="201"/>
      <c r="K837" s="201"/>
      <c r="L837" s="202"/>
      <c r="M837" s="301"/>
      <c r="N837" s="302"/>
      <c r="O837" s="294"/>
      <c r="P837" s="294"/>
      <c r="Q837" s="294"/>
      <c r="R837" s="294"/>
      <c r="S837" s="294"/>
      <c r="T837" s="303"/>
      <c r="U837" s="201"/>
      <c r="V837" s="201"/>
      <c r="W837" s="201"/>
      <c r="X837" s="201"/>
      <c r="Y837" s="201"/>
      <c r="Z837" s="201"/>
      <c r="AA837" s="201"/>
      <c r="AB837" s="201"/>
      <c r="AC837" s="201"/>
      <c r="AD837" s="201"/>
      <c r="AE837" s="201"/>
      <c r="AT837" s="192" t="s">
        <v>143</v>
      </c>
      <c r="AU837" s="192" t="s">
        <v>80</v>
      </c>
    </row>
    <row r="838" spans="1:65" s="205" customFormat="1" ht="19.5" x14ac:dyDescent="0.2">
      <c r="A838" s="201"/>
      <c r="B838" s="202"/>
      <c r="C838" s="201"/>
      <c r="D838" s="299" t="s">
        <v>171</v>
      </c>
      <c r="E838" s="201"/>
      <c r="F838" s="322" t="s">
        <v>1112</v>
      </c>
      <c r="G838" s="201"/>
      <c r="H838" s="201"/>
      <c r="I838" s="49"/>
      <c r="J838" s="201"/>
      <c r="K838" s="201"/>
      <c r="L838" s="202"/>
      <c r="M838" s="301"/>
      <c r="N838" s="302"/>
      <c r="O838" s="294"/>
      <c r="P838" s="294"/>
      <c r="Q838" s="294"/>
      <c r="R838" s="294"/>
      <c r="S838" s="294"/>
      <c r="T838" s="303"/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T838" s="192" t="s">
        <v>171</v>
      </c>
      <c r="AU838" s="192" t="s">
        <v>80</v>
      </c>
    </row>
    <row r="839" spans="1:65" s="330" customFormat="1" x14ac:dyDescent="0.2">
      <c r="B839" s="331"/>
      <c r="D839" s="299" t="s">
        <v>149</v>
      </c>
      <c r="E839" s="332" t="s">
        <v>1</v>
      </c>
      <c r="F839" s="333" t="s">
        <v>231</v>
      </c>
      <c r="H839" s="334">
        <v>11</v>
      </c>
      <c r="I839" s="142"/>
      <c r="L839" s="331"/>
      <c r="M839" s="335"/>
      <c r="N839" s="336"/>
      <c r="O839" s="336"/>
      <c r="P839" s="336"/>
      <c r="Q839" s="336"/>
      <c r="R839" s="336"/>
      <c r="S839" s="336"/>
      <c r="T839" s="337"/>
      <c r="AT839" s="332" t="s">
        <v>149</v>
      </c>
      <c r="AU839" s="332" t="s">
        <v>80</v>
      </c>
      <c r="AV839" s="330" t="s">
        <v>80</v>
      </c>
      <c r="AW839" s="330" t="s">
        <v>32</v>
      </c>
      <c r="AX839" s="330" t="s">
        <v>78</v>
      </c>
      <c r="AY839" s="332" t="s">
        <v>135</v>
      </c>
    </row>
    <row r="840" spans="1:65" s="205" customFormat="1" ht="24" customHeight="1" x14ac:dyDescent="0.2">
      <c r="A840" s="201"/>
      <c r="B840" s="202"/>
      <c r="C840" s="286" t="s">
        <v>1060</v>
      </c>
      <c r="D840" s="286" t="s">
        <v>137</v>
      </c>
      <c r="E840" s="287" t="s">
        <v>1549</v>
      </c>
      <c r="F840" s="288" t="s">
        <v>1550</v>
      </c>
      <c r="G840" s="289" t="s">
        <v>628</v>
      </c>
      <c r="H840" s="290">
        <v>7</v>
      </c>
      <c r="I840" s="119"/>
      <c r="J840" s="291">
        <f>ROUND(I840*H840,2)</f>
        <v>0</v>
      </c>
      <c r="K840" s="288" t="s">
        <v>1</v>
      </c>
      <c r="L840" s="202"/>
      <c r="M840" s="292" t="s">
        <v>1</v>
      </c>
      <c r="N840" s="293" t="s">
        <v>40</v>
      </c>
      <c r="O840" s="294"/>
      <c r="P840" s="295">
        <f>O840*H840</f>
        <v>0</v>
      </c>
      <c r="Q840" s="295">
        <v>0.14494000000000001</v>
      </c>
      <c r="R840" s="295">
        <f>Q840*H840</f>
        <v>1.01458</v>
      </c>
      <c r="S840" s="295">
        <v>0</v>
      </c>
      <c r="T840" s="296">
        <f>S840*H840</f>
        <v>0</v>
      </c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R840" s="297" t="s">
        <v>141</v>
      </c>
      <c r="AT840" s="297" t="s">
        <v>137</v>
      </c>
      <c r="AU840" s="297" t="s">
        <v>80</v>
      </c>
      <c r="AY840" s="192" t="s">
        <v>135</v>
      </c>
      <c r="BE840" s="298">
        <f>IF(N840="základní",J840,0)</f>
        <v>0</v>
      </c>
      <c r="BF840" s="298">
        <f>IF(N840="snížená",J840,0)</f>
        <v>0</v>
      </c>
      <c r="BG840" s="298">
        <f>IF(N840="zákl. přenesená",J840,0)</f>
        <v>0</v>
      </c>
      <c r="BH840" s="298">
        <f>IF(N840="sníž. přenesená",J840,0)</f>
        <v>0</v>
      </c>
      <c r="BI840" s="298">
        <f>IF(N840="nulová",J840,0)</f>
        <v>0</v>
      </c>
      <c r="BJ840" s="192" t="s">
        <v>78</v>
      </c>
      <c r="BK840" s="298">
        <f>ROUND(I840*H840,2)</f>
        <v>0</v>
      </c>
      <c r="BL840" s="192" t="s">
        <v>141</v>
      </c>
      <c r="BM840" s="297" t="s">
        <v>1551</v>
      </c>
    </row>
    <row r="841" spans="1:65" s="205" customFormat="1" ht="19.5" x14ac:dyDescent="0.2">
      <c r="A841" s="201"/>
      <c r="B841" s="202"/>
      <c r="C841" s="201"/>
      <c r="D841" s="299" t="s">
        <v>143</v>
      </c>
      <c r="E841" s="201"/>
      <c r="F841" s="300" t="s">
        <v>1550</v>
      </c>
      <c r="G841" s="201"/>
      <c r="H841" s="201"/>
      <c r="I841" s="49"/>
      <c r="J841" s="201"/>
      <c r="K841" s="201"/>
      <c r="L841" s="202"/>
      <c r="M841" s="301"/>
      <c r="N841" s="302"/>
      <c r="O841" s="294"/>
      <c r="P841" s="294"/>
      <c r="Q841" s="294"/>
      <c r="R841" s="294"/>
      <c r="S841" s="294"/>
      <c r="T841" s="303"/>
      <c r="U841" s="201"/>
      <c r="V841" s="201"/>
      <c r="W841" s="201"/>
      <c r="X841" s="201"/>
      <c r="Y841" s="201"/>
      <c r="Z841" s="201"/>
      <c r="AA841" s="201"/>
      <c r="AB841" s="201"/>
      <c r="AC841" s="201"/>
      <c r="AD841" s="201"/>
      <c r="AE841" s="201"/>
      <c r="AT841" s="192" t="s">
        <v>143</v>
      </c>
      <c r="AU841" s="192" t="s">
        <v>80</v>
      </c>
    </row>
    <row r="842" spans="1:65" s="205" customFormat="1" ht="19.5" x14ac:dyDescent="0.2">
      <c r="A842" s="201"/>
      <c r="B842" s="202"/>
      <c r="C842" s="201"/>
      <c r="D842" s="299" t="s">
        <v>171</v>
      </c>
      <c r="E842" s="201"/>
      <c r="F842" s="322" t="s">
        <v>1112</v>
      </c>
      <c r="G842" s="201"/>
      <c r="H842" s="201"/>
      <c r="I842" s="49"/>
      <c r="J842" s="201"/>
      <c r="K842" s="201"/>
      <c r="L842" s="202"/>
      <c r="M842" s="301"/>
      <c r="N842" s="302"/>
      <c r="O842" s="294"/>
      <c r="P842" s="294"/>
      <c r="Q842" s="294"/>
      <c r="R842" s="294"/>
      <c r="S842" s="294"/>
      <c r="T842" s="303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T842" s="192" t="s">
        <v>171</v>
      </c>
      <c r="AU842" s="192" t="s">
        <v>80</v>
      </c>
    </row>
    <row r="843" spans="1:65" s="323" customFormat="1" x14ac:dyDescent="0.2">
      <c r="B843" s="324"/>
      <c r="D843" s="299" t="s">
        <v>149</v>
      </c>
      <c r="E843" s="325" t="s">
        <v>1</v>
      </c>
      <c r="F843" s="326" t="s">
        <v>1293</v>
      </c>
      <c r="H843" s="325" t="s">
        <v>1</v>
      </c>
      <c r="I843" s="134"/>
      <c r="L843" s="324"/>
      <c r="M843" s="327"/>
      <c r="N843" s="328"/>
      <c r="O843" s="328"/>
      <c r="P843" s="328"/>
      <c r="Q843" s="328"/>
      <c r="R843" s="328"/>
      <c r="S843" s="328"/>
      <c r="T843" s="329"/>
      <c r="AT843" s="325" t="s">
        <v>149</v>
      </c>
      <c r="AU843" s="325" t="s">
        <v>80</v>
      </c>
      <c r="AV843" s="323" t="s">
        <v>78</v>
      </c>
      <c r="AW843" s="323" t="s">
        <v>32</v>
      </c>
      <c r="AX843" s="323" t="s">
        <v>72</v>
      </c>
      <c r="AY843" s="325" t="s">
        <v>135</v>
      </c>
    </row>
    <row r="844" spans="1:65" s="330" customFormat="1" x14ac:dyDescent="0.2">
      <c r="B844" s="331"/>
      <c r="D844" s="299" t="s">
        <v>149</v>
      </c>
      <c r="E844" s="332" t="s">
        <v>1</v>
      </c>
      <c r="F844" s="333" t="s">
        <v>202</v>
      </c>
      <c r="H844" s="334">
        <v>7</v>
      </c>
      <c r="I844" s="142"/>
      <c r="L844" s="331"/>
      <c r="M844" s="335"/>
      <c r="N844" s="336"/>
      <c r="O844" s="336"/>
      <c r="P844" s="336"/>
      <c r="Q844" s="336"/>
      <c r="R844" s="336"/>
      <c r="S844" s="336"/>
      <c r="T844" s="337"/>
      <c r="AT844" s="332" t="s">
        <v>149</v>
      </c>
      <c r="AU844" s="332" t="s">
        <v>80</v>
      </c>
      <c r="AV844" s="330" t="s">
        <v>80</v>
      </c>
      <c r="AW844" s="330" t="s">
        <v>32</v>
      </c>
      <c r="AX844" s="330" t="s">
        <v>78</v>
      </c>
      <c r="AY844" s="332" t="s">
        <v>135</v>
      </c>
    </row>
    <row r="845" spans="1:65" s="205" customFormat="1" ht="24" customHeight="1" x14ac:dyDescent="0.2">
      <c r="A845" s="201"/>
      <c r="B845" s="202"/>
      <c r="C845" s="286" t="s">
        <v>1066</v>
      </c>
      <c r="D845" s="286" t="s">
        <v>137</v>
      </c>
      <c r="E845" s="287" t="s">
        <v>1552</v>
      </c>
      <c r="F845" s="288" t="s">
        <v>1553</v>
      </c>
      <c r="G845" s="289" t="s">
        <v>628</v>
      </c>
      <c r="H845" s="290">
        <v>2</v>
      </c>
      <c r="I845" s="119"/>
      <c r="J845" s="291">
        <f>ROUND(I845*H845,2)</f>
        <v>0</v>
      </c>
      <c r="K845" s="288" t="s">
        <v>155</v>
      </c>
      <c r="L845" s="202"/>
      <c r="M845" s="292" t="s">
        <v>1</v>
      </c>
      <c r="N845" s="293" t="s">
        <v>40</v>
      </c>
      <c r="O845" s="294"/>
      <c r="P845" s="295">
        <f>O845*H845</f>
        <v>0</v>
      </c>
      <c r="Q845" s="295">
        <v>4.9891899999999998</v>
      </c>
      <c r="R845" s="295">
        <f>Q845*H845</f>
        <v>9.9783799999999996</v>
      </c>
      <c r="S845" s="295">
        <v>0</v>
      </c>
      <c r="T845" s="296">
        <f>S845*H845</f>
        <v>0</v>
      </c>
      <c r="U845" s="201"/>
      <c r="V845" s="201"/>
      <c r="W845" s="201"/>
      <c r="X845" s="201"/>
      <c r="Y845" s="201"/>
      <c r="Z845" s="201"/>
      <c r="AA845" s="201"/>
      <c r="AB845" s="201"/>
      <c r="AC845" s="201"/>
      <c r="AD845" s="201"/>
      <c r="AE845" s="201"/>
      <c r="AR845" s="297" t="s">
        <v>141</v>
      </c>
      <c r="AT845" s="297" t="s">
        <v>137</v>
      </c>
      <c r="AU845" s="297" t="s">
        <v>80</v>
      </c>
      <c r="AY845" s="192" t="s">
        <v>135</v>
      </c>
      <c r="BE845" s="298">
        <f>IF(N845="základní",J845,0)</f>
        <v>0</v>
      </c>
      <c r="BF845" s="298">
        <f>IF(N845="snížená",J845,0)</f>
        <v>0</v>
      </c>
      <c r="BG845" s="298">
        <f>IF(N845="zákl. přenesená",J845,0)</f>
        <v>0</v>
      </c>
      <c r="BH845" s="298">
        <f>IF(N845="sníž. přenesená",J845,0)</f>
        <v>0</v>
      </c>
      <c r="BI845" s="298">
        <f>IF(N845="nulová",J845,0)</f>
        <v>0</v>
      </c>
      <c r="BJ845" s="192" t="s">
        <v>78</v>
      </c>
      <c r="BK845" s="298">
        <f>ROUND(I845*H845,2)</f>
        <v>0</v>
      </c>
      <c r="BL845" s="192" t="s">
        <v>141</v>
      </c>
      <c r="BM845" s="297" t="s">
        <v>1554</v>
      </c>
    </row>
    <row r="846" spans="1:65" s="205" customFormat="1" ht="29.25" x14ac:dyDescent="0.2">
      <c r="A846" s="201"/>
      <c r="B846" s="202"/>
      <c r="C846" s="201"/>
      <c r="D846" s="299" t="s">
        <v>143</v>
      </c>
      <c r="E846" s="201"/>
      <c r="F846" s="300" t="s">
        <v>1555</v>
      </c>
      <c r="G846" s="201"/>
      <c r="H846" s="201"/>
      <c r="I846" s="49"/>
      <c r="J846" s="201"/>
      <c r="K846" s="201"/>
      <c r="L846" s="202"/>
      <c r="M846" s="301"/>
      <c r="N846" s="302"/>
      <c r="O846" s="294"/>
      <c r="P846" s="294"/>
      <c r="Q846" s="294"/>
      <c r="R846" s="294"/>
      <c r="S846" s="294"/>
      <c r="T846" s="303"/>
      <c r="U846" s="201"/>
      <c r="V846" s="201"/>
      <c r="W846" s="201"/>
      <c r="X846" s="201"/>
      <c r="Y846" s="201"/>
      <c r="Z846" s="201"/>
      <c r="AA846" s="201"/>
      <c r="AB846" s="201"/>
      <c r="AC846" s="201"/>
      <c r="AD846" s="201"/>
      <c r="AE846" s="201"/>
      <c r="AT846" s="192" t="s">
        <v>143</v>
      </c>
      <c r="AU846" s="192" t="s">
        <v>80</v>
      </c>
    </row>
    <row r="847" spans="1:65" s="205" customFormat="1" ht="19.5" x14ac:dyDescent="0.2">
      <c r="A847" s="201"/>
      <c r="B847" s="202"/>
      <c r="C847" s="201"/>
      <c r="D847" s="299" t="s">
        <v>171</v>
      </c>
      <c r="E847" s="201"/>
      <c r="F847" s="322" t="s">
        <v>172</v>
      </c>
      <c r="G847" s="201"/>
      <c r="H847" s="201"/>
      <c r="I847" s="49"/>
      <c r="J847" s="201"/>
      <c r="K847" s="201"/>
      <c r="L847" s="202"/>
      <c r="M847" s="301"/>
      <c r="N847" s="302"/>
      <c r="O847" s="294"/>
      <c r="P847" s="294"/>
      <c r="Q847" s="294"/>
      <c r="R847" s="294"/>
      <c r="S847" s="294"/>
      <c r="T847" s="303"/>
      <c r="U847" s="201"/>
      <c r="V847" s="201"/>
      <c r="W847" s="201"/>
      <c r="X847" s="201"/>
      <c r="Y847" s="201"/>
      <c r="Z847" s="201"/>
      <c r="AA847" s="201"/>
      <c r="AB847" s="201"/>
      <c r="AC847" s="201"/>
      <c r="AD847" s="201"/>
      <c r="AE847" s="201"/>
      <c r="AT847" s="192" t="s">
        <v>171</v>
      </c>
      <c r="AU847" s="192" t="s">
        <v>80</v>
      </c>
    </row>
    <row r="848" spans="1:65" s="205" customFormat="1" ht="24" customHeight="1" x14ac:dyDescent="0.2">
      <c r="A848" s="201"/>
      <c r="B848" s="202"/>
      <c r="C848" s="286" t="s">
        <v>1073</v>
      </c>
      <c r="D848" s="286" t="s">
        <v>137</v>
      </c>
      <c r="E848" s="287" t="s">
        <v>954</v>
      </c>
      <c r="F848" s="288" t="s">
        <v>955</v>
      </c>
      <c r="G848" s="289" t="s">
        <v>628</v>
      </c>
      <c r="H848" s="290">
        <v>32</v>
      </c>
      <c r="I848" s="119"/>
      <c r="J848" s="291">
        <f>ROUND(I848*H848,2)</f>
        <v>0</v>
      </c>
      <c r="K848" s="288" t="s">
        <v>155</v>
      </c>
      <c r="L848" s="202"/>
      <c r="M848" s="292" t="s">
        <v>1</v>
      </c>
      <c r="N848" s="293" t="s">
        <v>40</v>
      </c>
      <c r="O848" s="294"/>
      <c r="P848" s="295">
        <f>O848*H848</f>
        <v>0</v>
      </c>
      <c r="Q848" s="295">
        <v>0.21734000000000001</v>
      </c>
      <c r="R848" s="295">
        <f>Q848*H848</f>
        <v>6.9548800000000002</v>
      </c>
      <c r="S848" s="295">
        <v>0</v>
      </c>
      <c r="T848" s="296">
        <f>S848*H848</f>
        <v>0</v>
      </c>
      <c r="U848" s="201"/>
      <c r="V848" s="201"/>
      <c r="W848" s="201"/>
      <c r="X848" s="201"/>
      <c r="Y848" s="201"/>
      <c r="Z848" s="201"/>
      <c r="AA848" s="201"/>
      <c r="AB848" s="201"/>
      <c r="AC848" s="201"/>
      <c r="AD848" s="201"/>
      <c r="AE848" s="201"/>
      <c r="AR848" s="297" t="s">
        <v>141</v>
      </c>
      <c r="AT848" s="297" t="s">
        <v>137</v>
      </c>
      <c r="AU848" s="297" t="s">
        <v>80</v>
      </c>
      <c r="AY848" s="192" t="s">
        <v>135</v>
      </c>
      <c r="BE848" s="298">
        <f>IF(N848="základní",J848,0)</f>
        <v>0</v>
      </c>
      <c r="BF848" s="298">
        <f>IF(N848="snížená",J848,0)</f>
        <v>0</v>
      </c>
      <c r="BG848" s="298">
        <f>IF(N848="zákl. přenesená",J848,0)</f>
        <v>0</v>
      </c>
      <c r="BH848" s="298">
        <f>IF(N848="sníž. přenesená",J848,0)</f>
        <v>0</v>
      </c>
      <c r="BI848" s="298">
        <f>IF(N848="nulová",J848,0)</f>
        <v>0</v>
      </c>
      <c r="BJ848" s="192" t="s">
        <v>78</v>
      </c>
      <c r="BK848" s="298">
        <f>ROUND(I848*H848,2)</f>
        <v>0</v>
      </c>
      <c r="BL848" s="192" t="s">
        <v>141</v>
      </c>
      <c r="BM848" s="297" t="s">
        <v>1556</v>
      </c>
    </row>
    <row r="849" spans="1:65" s="205" customFormat="1" ht="19.5" x14ac:dyDescent="0.2">
      <c r="A849" s="201"/>
      <c r="B849" s="202"/>
      <c r="C849" s="201"/>
      <c r="D849" s="299" t="s">
        <v>143</v>
      </c>
      <c r="E849" s="201"/>
      <c r="F849" s="300" t="s">
        <v>957</v>
      </c>
      <c r="G849" s="201"/>
      <c r="H849" s="201"/>
      <c r="I849" s="49"/>
      <c r="J849" s="201"/>
      <c r="K849" s="201"/>
      <c r="L849" s="202"/>
      <c r="M849" s="301"/>
      <c r="N849" s="302"/>
      <c r="O849" s="294"/>
      <c r="P849" s="294"/>
      <c r="Q849" s="294"/>
      <c r="R849" s="294"/>
      <c r="S849" s="294"/>
      <c r="T849" s="303"/>
      <c r="U849" s="201"/>
      <c r="V849" s="201"/>
      <c r="W849" s="201"/>
      <c r="X849" s="201"/>
      <c r="Y849" s="201"/>
      <c r="Z849" s="201"/>
      <c r="AA849" s="201"/>
      <c r="AB849" s="201"/>
      <c r="AC849" s="201"/>
      <c r="AD849" s="201"/>
      <c r="AE849" s="201"/>
      <c r="AT849" s="192" t="s">
        <v>143</v>
      </c>
      <c r="AU849" s="192" t="s">
        <v>80</v>
      </c>
    </row>
    <row r="850" spans="1:65" s="205" customFormat="1" ht="19.5" x14ac:dyDescent="0.2">
      <c r="A850" s="201"/>
      <c r="B850" s="202"/>
      <c r="C850" s="201"/>
      <c r="D850" s="299" t="s">
        <v>171</v>
      </c>
      <c r="E850" s="201"/>
      <c r="F850" s="322" t="s">
        <v>1112</v>
      </c>
      <c r="G850" s="201"/>
      <c r="H850" s="201"/>
      <c r="I850" s="49"/>
      <c r="J850" s="201"/>
      <c r="K850" s="201"/>
      <c r="L850" s="202"/>
      <c r="M850" s="301"/>
      <c r="N850" s="302"/>
      <c r="O850" s="294"/>
      <c r="P850" s="294"/>
      <c r="Q850" s="294"/>
      <c r="R850" s="294"/>
      <c r="S850" s="294"/>
      <c r="T850" s="303"/>
      <c r="U850" s="201"/>
      <c r="V850" s="201"/>
      <c r="W850" s="201"/>
      <c r="X850" s="201"/>
      <c r="Y850" s="201"/>
      <c r="Z850" s="201"/>
      <c r="AA850" s="201"/>
      <c r="AB850" s="201"/>
      <c r="AC850" s="201"/>
      <c r="AD850" s="201"/>
      <c r="AE850" s="201"/>
      <c r="AT850" s="192" t="s">
        <v>171</v>
      </c>
      <c r="AU850" s="192" t="s">
        <v>80</v>
      </c>
    </row>
    <row r="851" spans="1:65" s="323" customFormat="1" x14ac:dyDescent="0.2">
      <c r="B851" s="324"/>
      <c r="D851" s="299" t="s">
        <v>149</v>
      </c>
      <c r="E851" s="325" t="s">
        <v>1</v>
      </c>
      <c r="F851" s="326" t="s">
        <v>958</v>
      </c>
      <c r="H851" s="325" t="s">
        <v>1</v>
      </c>
      <c r="I851" s="134"/>
      <c r="L851" s="324"/>
      <c r="M851" s="327"/>
      <c r="N851" s="328"/>
      <c r="O851" s="328"/>
      <c r="P851" s="328"/>
      <c r="Q851" s="328"/>
      <c r="R851" s="328"/>
      <c r="S851" s="328"/>
      <c r="T851" s="329"/>
      <c r="AT851" s="325" t="s">
        <v>149</v>
      </c>
      <c r="AU851" s="325" t="s">
        <v>80</v>
      </c>
      <c r="AV851" s="323" t="s">
        <v>78</v>
      </c>
      <c r="AW851" s="323" t="s">
        <v>32</v>
      </c>
      <c r="AX851" s="323" t="s">
        <v>72</v>
      </c>
      <c r="AY851" s="325" t="s">
        <v>135</v>
      </c>
    </row>
    <row r="852" spans="1:65" s="330" customFormat="1" x14ac:dyDescent="0.2">
      <c r="B852" s="331"/>
      <c r="D852" s="299" t="s">
        <v>149</v>
      </c>
      <c r="E852" s="332" t="s">
        <v>1</v>
      </c>
      <c r="F852" s="333" t="s">
        <v>422</v>
      </c>
      <c r="H852" s="334">
        <v>31</v>
      </c>
      <c r="I852" s="142"/>
      <c r="L852" s="331"/>
      <c r="M852" s="335"/>
      <c r="N852" s="336"/>
      <c r="O852" s="336"/>
      <c r="P852" s="336"/>
      <c r="Q852" s="336"/>
      <c r="R852" s="336"/>
      <c r="S852" s="336"/>
      <c r="T852" s="337"/>
      <c r="AT852" s="332" t="s">
        <v>149</v>
      </c>
      <c r="AU852" s="332" t="s">
        <v>80</v>
      </c>
      <c r="AV852" s="330" t="s">
        <v>80</v>
      </c>
      <c r="AW852" s="330" t="s">
        <v>32</v>
      </c>
      <c r="AX852" s="330" t="s">
        <v>72</v>
      </c>
      <c r="AY852" s="332" t="s">
        <v>135</v>
      </c>
    </row>
    <row r="853" spans="1:65" s="323" customFormat="1" x14ac:dyDescent="0.2">
      <c r="B853" s="324"/>
      <c r="D853" s="299" t="s">
        <v>149</v>
      </c>
      <c r="E853" s="325" t="s">
        <v>1</v>
      </c>
      <c r="F853" s="326" t="s">
        <v>1557</v>
      </c>
      <c r="H853" s="325" t="s">
        <v>1</v>
      </c>
      <c r="I853" s="134"/>
      <c r="L853" s="324"/>
      <c r="M853" s="327"/>
      <c r="N853" s="328"/>
      <c r="O853" s="328"/>
      <c r="P853" s="328"/>
      <c r="Q853" s="328"/>
      <c r="R853" s="328"/>
      <c r="S853" s="328"/>
      <c r="T853" s="329"/>
      <c r="AT853" s="325" t="s">
        <v>149</v>
      </c>
      <c r="AU853" s="325" t="s">
        <v>80</v>
      </c>
      <c r="AV853" s="323" t="s">
        <v>78</v>
      </c>
      <c r="AW853" s="323" t="s">
        <v>32</v>
      </c>
      <c r="AX853" s="323" t="s">
        <v>72</v>
      </c>
      <c r="AY853" s="325" t="s">
        <v>135</v>
      </c>
    </row>
    <row r="854" spans="1:65" s="330" customFormat="1" x14ac:dyDescent="0.2">
      <c r="B854" s="331"/>
      <c r="D854" s="299" t="s">
        <v>149</v>
      </c>
      <c r="E854" s="332" t="s">
        <v>1</v>
      </c>
      <c r="F854" s="333" t="s">
        <v>78</v>
      </c>
      <c r="H854" s="334">
        <v>1</v>
      </c>
      <c r="I854" s="142"/>
      <c r="L854" s="331"/>
      <c r="M854" s="335"/>
      <c r="N854" s="336"/>
      <c r="O854" s="336"/>
      <c r="P854" s="336"/>
      <c r="Q854" s="336"/>
      <c r="R854" s="336"/>
      <c r="S854" s="336"/>
      <c r="T854" s="337"/>
      <c r="AT854" s="332" t="s">
        <v>149</v>
      </c>
      <c r="AU854" s="332" t="s">
        <v>80</v>
      </c>
      <c r="AV854" s="330" t="s">
        <v>80</v>
      </c>
      <c r="AW854" s="330" t="s">
        <v>32</v>
      </c>
      <c r="AX854" s="330" t="s">
        <v>72</v>
      </c>
      <c r="AY854" s="332" t="s">
        <v>135</v>
      </c>
    </row>
    <row r="855" spans="1:65" s="338" customFormat="1" x14ac:dyDescent="0.2">
      <c r="B855" s="339"/>
      <c r="D855" s="299" t="s">
        <v>149</v>
      </c>
      <c r="E855" s="340" t="s">
        <v>1</v>
      </c>
      <c r="F855" s="341" t="s">
        <v>165</v>
      </c>
      <c r="H855" s="342">
        <v>32</v>
      </c>
      <c r="I855" s="150"/>
      <c r="L855" s="339"/>
      <c r="M855" s="343"/>
      <c r="N855" s="344"/>
      <c r="O855" s="344"/>
      <c r="P855" s="344"/>
      <c r="Q855" s="344"/>
      <c r="R855" s="344"/>
      <c r="S855" s="344"/>
      <c r="T855" s="345"/>
      <c r="AT855" s="340" t="s">
        <v>149</v>
      </c>
      <c r="AU855" s="340" t="s">
        <v>80</v>
      </c>
      <c r="AV855" s="338" t="s">
        <v>141</v>
      </c>
      <c r="AW855" s="338" t="s">
        <v>32</v>
      </c>
      <c r="AX855" s="338" t="s">
        <v>78</v>
      </c>
      <c r="AY855" s="340" t="s">
        <v>135</v>
      </c>
    </row>
    <row r="856" spans="1:65" s="205" customFormat="1" ht="24" customHeight="1" x14ac:dyDescent="0.2">
      <c r="A856" s="201"/>
      <c r="B856" s="202"/>
      <c r="C856" s="309" t="s">
        <v>1082</v>
      </c>
      <c r="D856" s="309" t="s">
        <v>479</v>
      </c>
      <c r="E856" s="310" t="s">
        <v>960</v>
      </c>
      <c r="F856" s="311" t="s">
        <v>961</v>
      </c>
      <c r="G856" s="312" t="s">
        <v>628</v>
      </c>
      <c r="H856" s="313">
        <v>32</v>
      </c>
      <c r="I856" s="168"/>
      <c r="J856" s="314">
        <f>ROUND(I856*H856,2)</f>
        <v>0</v>
      </c>
      <c r="K856" s="311" t="s">
        <v>1</v>
      </c>
      <c r="L856" s="315"/>
      <c r="M856" s="316" t="s">
        <v>1</v>
      </c>
      <c r="N856" s="317" t="s">
        <v>40</v>
      </c>
      <c r="O856" s="294"/>
      <c r="P856" s="295">
        <f>O856*H856</f>
        <v>0</v>
      </c>
      <c r="Q856" s="295">
        <v>5.6300000000000003E-2</v>
      </c>
      <c r="R856" s="295">
        <f>Q856*H856</f>
        <v>1.8016000000000001</v>
      </c>
      <c r="S856" s="295">
        <v>0</v>
      </c>
      <c r="T856" s="296">
        <f>S856*H856</f>
        <v>0</v>
      </c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R856" s="297" t="s">
        <v>209</v>
      </c>
      <c r="AT856" s="297" t="s">
        <v>479</v>
      </c>
      <c r="AU856" s="297" t="s">
        <v>80</v>
      </c>
      <c r="AY856" s="192" t="s">
        <v>135</v>
      </c>
      <c r="BE856" s="298">
        <f>IF(N856="základní",J856,0)</f>
        <v>0</v>
      </c>
      <c r="BF856" s="298">
        <f>IF(N856="snížená",J856,0)</f>
        <v>0</v>
      </c>
      <c r="BG856" s="298">
        <f>IF(N856="zákl. přenesená",J856,0)</f>
        <v>0</v>
      </c>
      <c r="BH856" s="298">
        <f>IF(N856="sníž. přenesená",J856,0)</f>
        <v>0</v>
      </c>
      <c r="BI856" s="298">
        <f>IF(N856="nulová",J856,0)</f>
        <v>0</v>
      </c>
      <c r="BJ856" s="192" t="s">
        <v>78</v>
      </c>
      <c r="BK856" s="298">
        <f>ROUND(I856*H856,2)</f>
        <v>0</v>
      </c>
      <c r="BL856" s="192" t="s">
        <v>141</v>
      </c>
      <c r="BM856" s="297" t="s">
        <v>1558</v>
      </c>
    </row>
    <row r="857" spans="1:65" s="205" customFormat="1" ht="19.5" x14ac:dyDescent="0.2">
      <c r="A857" s="201"/>
      <c r="B857" s="202"/>
      <c r="C857" s="201"/>
      <c r="D857" s="299" t="s">
        <v>143</v>
      </c>
      <c r="E857" s="201"/>
      <c r="F857" s="300" t="s">
        <v>961</v>
      </c>
      <c r="G857" s="201"/>
      <c r="H857" s="201"/>
      <c r="I857" s="49"/>
      <c r="J857" s="201"/>
      <c r="K857" s="201"/>
      <c r="L857" s="202"/>
      <c r="M857" s="301"/>
      <c r="N857" s="302"/>
      <c r="O857" s="294"/>
      <c r="P857" s="294"/>
      <c r="Q857" s="294"/>
      <c r="R857" s="294"/>
      <c r="S857" s="294"/>
      <c r="T857" s="303"/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T857" s="192" t="s">
        <v>143</v>
      </c>
      <c r="AU857" s="192" t="s">
        <v>80</v>
      </c>
    </row>
    <row r="858" spans="1:65" s="205" customFormat="1" ht="24" customHeight="1" x14ac:dyDescent="0.2">
      <c r="A858" s="201"/>
      <c r="B858" s="202"/>
      <c r="C858" s="286" t="s">
        <v>1088</v>
      </c>
      <c r="D858" s="286" t="s">
        <v>137</v>
      </c>
      <c r="E858" s="287" t="s">
        <v>972</v>
      </c>
      <c r="F858" s="288" t="s">
        <v>973</v>
      </c>
      <c r="G858" s="289" t="s">
        <v>628</v>
      </c>
      <c r="H858" s="290">
        <v>5</v>
      </c>
      <c r="I858" s="119"/>
      <c r="J858" s="291">
        <f>ROUND(I858*H858,2)</f>
        <v>0</v>
      </c>
      <c r="K858" s="288" t="s">
        <v>155</v>
      </c>
      <c r="L858" s="202"/>
      <c r="M858" s="292" t="s">
        <v>1</v>
      </c>
      <c r="N858" s="293" t="s">
        <v>40</v>
      </c>
      <c r="O858" s="294"/>
      <c r="P858" s="295">
        <f>O858*H858</f>
        <v>0</v>
      </c>
      <c r="Q858" s="295">
        <v>1.298E-2</v>
      </c>
      <c r="R858" s="295">
        <f>Q858*H858</f>
        <v>6.4899999999999999E-2</v>
      </c>
      <c r="S858" s="295">
        <v>4.0000000000000001E-3</v>
      </c>
      <c r="T858" s="296">
        <f>S858*H858</f>
        <v>0.02</v>
      </c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R858" s="297" t="s">
        <v>141</v>
      </c>
      <c r="AT858" s="297" t="s">
        <v>137</v>
      </c>
      <c r="AU858" s="297" t="s">
        <v>80</v>
      </c>
      <c r="AY858" s="192" t="s">
        <v>135</v>
      </c>
      <c r="BE858" s="298">
        <f>IF(N858="základní",J858,0)</f>
        <v>0</v>
      </c>
      <c r="BF858" s="298">
        <f>IF(N858="snížená",J858,0)</f>
        <v>0</v>
      </c>
      <c r="BG858" s="298">
        <f>IF(N858="zákl. přenesená",J858,0)</f>
        <v>0</v>
      </c>
      <c r="BH858" s="298">
        <f>IF(N858="sníž. přenesená",J858,0)</f>
        <v>0</v>
      </c>
      <c r="BI858" s="298">
        <f>IF(N858="nulová",J858,0)</f>
        <v>0</v>
      </c>
      <c r="BJ858" s="192" t="s">
        <v>78</v>
      </c>
      <c r="BK858" s="298">
        <f>ROUND(I858*H858,2)</f>
        <v>0</v>
      </c>
      <c r="BL858" s="192" t="s">
        <v>141</v>
      </c>
      <c r="BM858" s="297" t="s">
        <v>1559</v>
      </c>
    </row>
    <row r="859" spans="1:65" s="205" customFormat="1" ht="19.5" x14ac:dyDescent="0.2">
      <c r="A859" s="201"/>
      <c r="B859" s="202"/>
      <c r="C859" s="201"/>
      <c r="D859" s="299" t="s">
        <v>143</v>
      </c>
      <c r="E859" s="201"/>
      <c r="F859" s="300" t="s">
        <v>975</v>
      </c>
      <c r="G859" s="201"/>
      <c r="H859" s="201"/>
      <c r="I859" s="49"/>
      <c r="J859" s="201"/>
      <c r="K859" s="201"/>
      <c r="L859" s="202"/>
      <c r="M859" s="301"/>
      <c r="N859" s="302"/>
      <c r="O859" s="294"/>
      <c r="P859" s="294"/>
      <c r="Q859" s="294"/>
      <c r="R859" s="294"/>
      <c r="S859" s="294"/>
      <c r="T859" s="303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T859" s="192" t="s">
        <v>143</v>
      </c>
      <c r="AU859" s="192" t="s">
        <v>80</v>
      </c>
    </row>
    <row r="860" spans="1:65" s="205" customFormat="1" ht="19.5" x14ac:dyDescent="0.2">
      <c r="A860" s="201"/>
      <c r="B860" s="202"/>
      <c r="C860" s="201"/>
      <c r="D860" s="299" t="s">
        <v>171</v>
      </c>
      <c r="E860" s="201"/>
      <c r="F860" s="322" t="s">
        <v>1112</v>
      </c>
      <c r="G860" s="201"/>
      <c r="H860" s="201"/>
      <c r="I860" s="49"/>
      <c r="J860" s="201"/>
      <c r="K860" s="201"/>
      <c r="L860" s="202"/>
      <c r="M860" s="301"/>
      <c r="N860" s="302"/>
      <c r="O860" s="294"/>
      <c r="P860" s="294"/>
      <c r="Q860" s="294"/>
      <c r="R860" s="294"/>
      <c r="S860" s="294"/>
      <c r="T860" s="303"/>
      <c r="U860" s="201"/>
      <c r="V860" s="201"/>
      <c r="W860" s="201"/>
      <c r="X860" s="201"/>
      <c r="Y860" s="201"/>
      <c r="Z860" s="201"/>
      <c r="AA860" s="201"/>
      <c r="AB860" s="201"/>
      <c r="AC860" s="201"/>
      <c r="AD860" s="201"/>
      <c r="AE860" s="201"/>
      <c r="AT860" s="192" t="s">
        <v>171</v>
      </c>
      <c r="AU860" s="192" t="s">
        <v>80</v>
      </c>
    </row>
    <row r="861" spans="1:65" s="323" customFormat="1" x14ac:dyDescent="0.2">
      <c r="B861" s="324"/>
      <c r="D861" s="299" t="s">
        <v>149</v>
      </c>
      <c r="E861" s="325" t="s">
        <v>1</v>
      </c>
      <c r="F861" s="326" t="s">
        <v>1279</v>
      </c>
      <c r="H861" s="325" t="s">
        <v>1</v>
      </c>
      <c r="I861" s="134"/>
      <c r="L861" s="324"/>
      <c r="M861" s="327"/>
      <c r="N861" s="328"/>
      <c r="O861" s="328"/>
      <c r="P861" s="328"/>
      <c r="Q861" s="328"/>
      <c r="R861" s="328"/>
      <c r="S861" s="328"/>
      <c r="T861" s="329"/>
      <c r="AT861" s="325" t="s">
        <v>149</v>
      </c>
      <c r="AU861" s="325" t="s">
        <v>80</v>
      </c>
      <c r="AV861" s="323" t="s">
        <v>78</v>
      </c>
      <c r="AW861" s="323" t="s">
        <v>32</v>
      </c>
      <c r="AX861" s="323" t="s">
        <v>72</v>
      </c>
      <c r="AY861" s="325" t="s">
        <v>135</v>
      </c>
    </row>
    <row r="862" spans="1:65" s="330" customFormat="1" x14ac:dyDescent="0.2">
      <c r="B862" s="331"/>
      <c r="D862" s="299" t="s">
        <v>149</v>
      </c>
      <c r="E862" s="332" t="s">
        <v>1</v>
      </c>
      <c r="F862" s="333" t="s">
        <v>166</v>
      </c>
      <c r="H862" s="334">
        <v>5</v>
      </c>
      <c r="I862" s="142"/>
      <c r="L862" s="331"/>
      <c r="M862" s="335"/>
      <c r="N862" s="336"/>
      <c r="O862" s="336"/>
      <c r="P862" s="336"/>
      <c r="Q862" s="336"/>
      <c r="R862" s="336"/>
      <c r="S862" s="336"/>
      <c r="T862" s="337"/>
      <c r="AT862" s="332" t="s">
        <v>149</v>
      </c>
      <c r="AU862" s="332" t="s">
        <v>80</v>
      </c>
      <c r="AV862" s="330" t="s">
        <v>80</v>
      </c>
      <c r="AW862" s="330" t="s">
        <v>32</v>
      </c>
      <c r="AX862" s="330" t="s">
        <v>78</v>
      </c>
      <c r="AY862" s="332" t="s">
        <v>135</v>
      </c>
    </row>
    <row r="863" spans="1:65" s="273" customFormat="1" ht="22.9" customHeight="1" x14ac:dyDescent="0.2">
      <c r="B863" s="274"/>
      <c r="D863" s="275" t="s">
        <v>71</v>
      </c>
      <c r="E863" s="284" t="s">
        <v>216</v>
      </c>
      <c r="F863" s="284" t="s">
        <v>994</v>
      </c>
      <c r="I863" s="103"/>
      <c r="J863" s="285">
        <f>BK863</f>
        <v>0</v>
      </c>
      <c r="L863" s="274"/>
      <c r="M863" s="278"/>
      <c r="N863" s="279"/>
      <c r="O863" s="279"/>
      <c r="P863" s="280">
        <f>SUM(P864:P921)</f>
        <v>0</v>
      </c>
      <c r="Q863" s="279"/>
      <c r="R863" s="280">
        <f>SUM(R864:R921)</f>
        <v>795.12685348000002</v>
      </c>
      <c r="S863" s="279"/>
      <c r="T863" s="281">
        <f>SUM(T864:T921)</f>
        <v>86.980000000000018</v>
      </c>
      <c r="AR863" s="275" t="s">
        <v>78</v>
      </c>
      <c r="AT863" s="282" t="s">
        <v>71</v>
      </c>
      <c r="AU863" s="282" t="s">
        <v>78</v>
      </c>
      <c r="AY863" s="275" t="s">
        <v>135</v>
      </c>
      <c r="BK863" s="283">
        <f>SUM(BK864:BK921)</f>
        <v>0</v>
      </c>
    </row>
    <row r="864" spans="1:65" s="205" customFormat="1" ht="36" customHeight="1" x14ac:dyDescent="0.2">
      <c r="A864" s="201"/>
      <c r="B864" s="202"/>
      <c r="C864" s="286" t="s">
        <v>1093</v>
      </c>
      <c r="D864" s="286" t="s">
        <v>137</v>
      </c>
      <c r="E864" s="287" t="s">
        <v>1560</v>
      </c>
      <c r="F864" s="288" t="s">
        <v>1561</v>
      </c>
      <c r="G864" s="289" t="s">
        <v>212</v>
      </c>
      <c r="H864" s="290">
        <v>1</v>
      </c>
      <c r="I864" s="119"/>
      <c r="J864" s="291">
        <f>ROUND(I864*H864,2)</f>
        <v>0</v>
      </c>
      <c r="K864" s="288" t="s">
        <v>1</v>
      </c>
      <c r="L864" s="202"/>
      <c r="M864" s="292" t="s">
        <v>1</v>
      </c>
      <c r="N864" s="293" t="s">
        <v>40</v>
      </c>
      <c r="O864" s="294"/>
      <c r="P864" s="295">
        <f>O864*H864</f>
        <v>0</v>
      </c>
      <c r="Q864" s="295">
        <v>0</v>
      </c>
      <c r="R864" s="295">
        <f>Q864*H864</f>
        <v>0</v>
      </c>
      <c r="S864" s="295">
        <v>0</v>
      </c>
      <c r="T864" s="296">
        <f>S864*H864</f>
        <v>0</v>
      </c>
      <c r="U864" s="201"/>
      <c r="V864" s="201"/>
      <c r="W864" s="201"/>
      <c r="X864" s="201"/>
      <c r="Y864" s="201"/>
      <c r="Z864" s="201"/>
      <c r="AA864" s="201"/>
      <c r="AB864" s="201"/>
      <c r="AC864" s="201"/>
      <c r="AD864" s="201"/>
      <c r="AE864" s="201"/>
      <c r="AR864" s="297" t="s">
        <v>141</v>
      </c>
      <c r="AT864" s="297" t="s">
        <v>137</v>
      </c>
      <c r="AU864" s="297" t="s">
        <v>80</v>
      </c>
      <c r="AY864" s="192" t="s">
        <v>135</v>
      </c>
      <c r="BE864" s="298">
        <f>IF(N864="základní",J864,0)</f>
        <v>0</v>
      </c>
      <c r="BF864" s="298">
        <f>IF(N864="snížená",J864,0)</f>
        <v>0</v>
      </c>
      <c r="BG864" s="298">
        <f>IF(N864="zákl. přenesená",J864,0)</f>
        <v>0</v>
      </c>
      <c r="BH864" s="298">
        <f>IF(N864="sníž. přenesená",J864,0)</f>
        <v>0</v>
      </c>
      <c r="BI864" s="298">
        <f>IF(N864="nulová",J864,0)</f>
        <v>0</v>
      </c>
      <c r="BJ864" s="192" t="s">
        <v>78</v>
      </c>
      <c r="BK864" s="298">
        <f>ROUND(I864*H864,2)</f>
        <v>0</v>
      </c>
      <c r="BL864" s="192" t="s">
        <v>141</v>
      </c>
      <c r="BM864" s="297" t="s">
        <v>1562</v>
      </c>
    </row>
    <row r="865" spans="1:65" s="205" customFormat="1" ht="19.5" x14ac:dyDescent="0.2">
      <c r="A865" s="201"/>
      <c r="B865" s="202"/>
      <c r="C865" s="201"/>
      <c r="D865" s="299" t="s">
        <v>143</v>
      </c>
      <c r="E865" s="201"/>
      <c r="F865" s="300" t="s">
        <v>997</v>
      </c>
      <c r="G865" s="201"/>
      <c r="H865" s="201"/>
      <c r="I865" s="49"/>
      <c r="J865" s="201"/>
      <c r="K865" s="201"/>
      <c r="L865" s="202"/>
      <c r="M865" s="301"/>
      <c r="N865" s="302"/>
      <c r="O865" s="294"/>
      <c r="P865" s="294"/>
      <c r="Q865" s="294"/>
      <c r="R865" s="294"/>
      <c r="S865" s="294"/>
      <c r="T865" s="303"/>
      <c r="U865" s="201"/>
      <c r="V865" s="201"/>
      <c r="W865" s="201"/>
      <c r="X865" s="201"/>
      <c r="Y865" s="201"/>
      <c r="Z865" s="201"/>
      <c r="AA865" s="201"/>
      <c r="AB865" s="201"/>
      <c r="AC865" s="201"/>
      <c r="AD865" s="201"/>
      <c r="AE865" s="201"/>
      <c r="AT865" s="192" t="s">
        <v>143</v>
      </c>
      <c r="AU865" s="192" t="s">
        <v>80</v>
      </c>
    </row>
    <row r="866" spans="1:65" s="205" customFormat="1" ht="19.5" x14ac:dyDescent="0.2">
      <c r="A866" s="201"/>
      <c r="B866" s="202"/>
      <c r="C866" s="201"/>
      <c r="D866" s="299" t="s">
        <v>171</v>
      </c>
      <c r="E866" s="201"/>
      <c r="F866" s="322" t="s">
        <v>1112</v>
      </c>
      <c r="G866" s="201"/>
      <c r="H866" s="201"/>
      <c r="I866" s="49"/>
      <c r="J866" s="201"/>
      <c r="K866" s="201"/>
      <c r="L866" s="202"/>
      <c r="M866" s="301"/>
      <c r="N866" s="302"/>
      <c r="O866" s="294"/>
      <c r="P866" s="294"/>
      <c r="Q866" s="294"/>
      <c r="R866" s="294"/>
      <c r="S866" s="294"/>
      <c r="T866" s="303"/>
      <c r="U866" s="201"/>
      <c r="V866" s="201"/>
      <c r="W866" s="201"/>
      <c r="X866" s="201"/>
      <c r="Y866" s="201"/>
      <c r="Z866" s="201"/>
      <c r="AA866" s="201"/>
      <c r="AB866" s="201"/>
      <c r="AC866" s="201"/>
      <c r="AD866" s="201"/>
      <c r="AE866" s="201"/>
      <c r="AT866" s="192" t="s">
        <v>171</v>
      </c>
      <c r="AU866" s="192" t="s">
        <v>80</v>
      </c>
    </row>
    <row r="867" spans="1:65" s="330" customFormat="1" x14ac:dyDescent="0.2">
      <c r="B867" s="331"/>
      <c r="D867" s="299" t="s">
        <v>149</v>
      </c>
      <c r="E867" s="332" t="s">
        <v>1</v>
      </c>
      <c r="F867" s="333" t="s">
        <v>1563</v>
      </c>
      <c r="H867" s="334">
        <v>1</v>
      </c>
      <c r="I867" s="142"/>
      <c r="L867" s="331"/>
      <c r="M867" s="335"/>
      <c r="N867" s="336"/>
      <c r="O867" s="336"/>
      <c r="P867" s="336"/>
      <c r="Q867" s="336"/>
      <c r="R867" s="336"/>
      <c r="S867" s="336"/>
      <c r="T867" s="337"/>
      <c r="AT867" s="332" t="s">
        <v>149</v>
      </c>
      <c r="AU867" s="332" t="s">
        <v>80</v>
      </c>
      <c r="AV867" s="330" t="s">
        <v>80</v>
      </c>
      <c r="AW867" s="330" t="s">
        <v>32</v>
      </c>
      <c r="AX867" s="330" t="s">
        <v>78</v>
      </c>
      <c r="AY867" s="332" t="s">
        <v>135</v>
      </c>
    </row>
    <row r="868" spans="1:65" s="205" customFormat="1" ht="24" customHeight="1" x14ac:dyDescent="0.2">
      <c r="A868" s="201"/>
      <c r="B868" s="202"/>
      <c r="C868" s="286" t="s">
        <v>1100</v>
      </c>
      <c r="D868" s="286" t="s">
        <v>137</v>
      </c>
      <c r="E868" s="287" t="s">
        <v>1564</v>
      </c>
      <c r="F868" s="288" t="s">
        <v>1565</v>
      </c>
      <c r="G868" s="289" t="s">
        <v>275</v>
      </c>
      <c r="H868" s="290">
        <v>15.407999999999999</v>
      </c>
      <c r="I868" s="119"/>
      <c r="J868" s="291">
        <f>ROUND(I868*H868,2)</f>
        <v>0</v>
      </c>
      <c r="K868" s="288" t="s">
        <v>1</v>
      </c>
      <c r="L868" s="202"/>
      <c r="M868" s="292" t="s">
        <v>1</v>
      </c>
      <c r="N868" s="293" t="s">
        <v>40</v>
      </c>
      <c r="O868" s="294"/>
      <c r="P868" s="295">
        <f>O868*H868</f>
        <v>0</v>
      </c>
      <c r="Q868" s="295">
        <v>0</v>
      </c>
      <c r="R868" s="295">
        <f>Q868*H868</f>
        <v>0</v>
      </c>
      <c r="S868" s="295">
        <v>0</v>
      </c>
      <c r="T868" s="296">
        <f>S868*H868</f>
        <v>0</v>
      </c>
      <c r="U868" s="201"/>
      <c r="V868" s="201"/>
      <c r="W868" s="201"/>
      <c r="X868" s="201"/>
      <c r="Y868" s="201"/>
      <c r="Z868" s="201"/>
      <c r="AA868" s="201"/>
      <c r="AB868" s="201"/>
      <c r="AC868" s="201"/>
      <c r="AD868" s="201"/>
      <c r="AE868" s="201"/>
      <c r="AR868" s="297" t="s">
        <v>141</v>
      </c>
      <c r="AT868" s="297" t="s">
        <v>137</v>
      </c>
      <c r="AU868" s="297" t="s">
        <v>80</v>
      </c>
      <c r="AY868" s="192" t="s">
        <v>135</v>
      </c>
      <c r="BE868" s="298">
        <f>IF(N868="základní",J868,0)</f>
        <v>0</v>
      </c>
      <c r="BF868" s="298">
        <f>IF(N868="snížená",J868,0)</f>
        <v>0</v>
      </c>
      <c r="BG868" s="298">
        <f>IF(N868="zákl. přenesená",J868,0)</f>
        <v>0</v>
      </c>
      <c r="BH868" s="298">
        <f>IF(N868="sníž. přenesená",J868,0)</f>
        <v>0</v>
      </c>
      <c r="BI868" s="298">
        <f>IF(N868="nulová",J868,0)</f>
        <v>0</v>
      </c>
      <c r="BJ868" s="192" t="s">
        <v>78</v>
      </c>
      <c r="BK868" s="298">
        <f>ROUND(I868*H868,2)</f>
        <v>0</v>
      </c>
      <c r="BL868" s="192" t="s">
        <v>141</v>
      </c>
      <c r="BM868" s="297" t="s">
        <v>1566</v>
      </c>
    </row>
    <row r="869" spans="1:65" s="205" customFormat="1" x14ac:dyDescent="0.2">
      <c r="A869" s="201"/>
      <c r="B869" s="202"/>
      <c r="C869" s="201"/>
      <c r="D869" s="299" t="s">
        <v>143</v>
      </c>
      <c r="E869" s="201"/>
      <c r="F869" s="300" t="s">
        <v>1565</v>
      </c>
      <c r="G869" s="201"/>
      <c r="H869" s="201"/>
      <c r="I869" s="49"/>
      <c r="J869" s="201"/>
      <c r="K869" s="201"/>
      <c r="L869" s="202"/>
      <c r="M869" s="301"/>
      <c r="N869" s="302"/>
      <c r="O869" s="294"/>
      <c r="P869" s="294"/>
      <c r="Q869" s="294"/>
      <c r="R869" s="294"/>
      <c r="S869" s="294"/>
      <c r="T869" s="303"/>
      <c r="U869" s="201"/>
      <c r="V869" s="201"/>
      <c r="W869" s="201"/>
      <c r="X869" s="201"/>
      <c r="Y869" s="201"/>
      <c r="Z869" s="201"/>
      <c r="AA869" s="201"/>
      <c r="AB869" s="201"/>
      <c r="AC869" s="201"/>
      <c r="AD869" s="201"/>
      <c r="AE869" s="201"/>
      <c r="AT869" s="192" t="s">
        <v>143</v>
      </c>
      <c r="AU869" s="192" t="s">
        <v>80</v>
      </c>
    </row>
    <row r="870" spans="1:65" s="205" customFormat="1" ht="19.5" x14ac:dyDescent="0.2">
      <c r="A870" s="201"/>
      <c r="B870" s="202"/>
      <c r="C870" s="201"/>
      <c r="D870" s="299" t="s">
        <v>171</v>
      </c>
      <c r="E870" s="201"/>
      <c r="F870" s="322" t="s">
        <v>1112</v>
      </c>
      <c r="G870" s="201"/>
      <c r="H870" s="201"/>
      <c r="I870" s="49"/>
      <c r="J870" s="201"/>
      <c r="K870" s="201"/>
      <c r="L870" s="202"/>
      <c r="M870" s="301"/>
      <c r="N870" s="302"/>
      <c r="O870" s="294"/>
      <c r="P870" s="294"/>
      <c r="Q870" s="294"/>
      <c r="R870" s="294"/>
      <c r="S870" s="294"/>
      <c r="T870" s="303"/>
      <c r="U870" s="201"/>
      <c r="V870" s="201"/>
      <c r="W870" s="201"/>
      <c r="X870" s="201"/>
      <c r="Y870" s="201"/>
      <c r="Z870" s="201"/>
      <c r="AA870" s="201"/>
      <c r="AB870" s="201"/>
      <c r="AC870" s="201"/>
      <c r="AD870" s="201"/>
      <c r="AE870" s="201"/>
      <c r="AT870" s="192" t="s">
        <v>171</v>
      </c>
      <c r="AU870" s="192" t="s">
        <v>80</v>
      </c>
    </row>
    <row r="871" spans="1:65" s="330" customFormat="1" x14ac:dyDescent="0.2">
      <c r="B871" s="331"/>
      <c r="D871" s="299" t="s">
        <v>149</v>
      </c>
      <c r="E871" s="332" t="s">
        <v>1</v>
      </c>
      <c r="F871" s="333" t="s">
        <v>1567</v>
      </c>
      <c r="H871" s="334">
        <v>3.476</v>
      </c>
      <c r="I871" s="142"/>
      <c r="L871" s="331"/>
      <c r="M871" s="335"/>
      <c r="N871" s="336"/>
      <c r="O871" s="336"/>
      <c r="P871" s="336"/>
      <c r="Q871" s="336"/>
      <c r="R871" s="336"/>
      <c r="S871" s="336"/>
      <c r="T871" s="337"/>
      <c r="AT871" s="332" t="s">
        <v>149</v>
      </c>
      <c r="AU871" s="332" t="s">
        <v>80</v>
      </c>
      <c r="AV871" s="330" t="s">
        <v>80</v>
      </c>
      <c r="AW871" s="330" t="s">
        <v>32</v>
      </c>
      <c r="AX871" s="330" t="s">
        <v>72</v>
      </c>
      <c r="AY871" s="332" t="s">
        <v>135</v>
      </c>
    </row>
    <row r="872" spans="1:65" s="330" customFormat="1" x14ac:dyDescent="0.2">
      <c r="B872" s="331"/>
      <c r="D872" s="299" t="s">
        <v>149</v>
      </c>
      <c r="E872" s="332" t="s">
        <v>1</v>
      </c>
      <c r="F872" s="333" t="s">
        <v>1568</v>
      </c>
      <c r="H872" s="334">
        <v>11.932</v>
      </c>
      <c r="I872" s="142"/>
      <c r="L872" s="331"/>
      <c r="M872" s="335"/>
      <c r="N872" s="336"/>
      <c r="O872" s="336"/>
      <c r="P872" s="336"/>
      <c r="Q872" s="336"/>
      <c r="R872" s="336"/>
      <c r="S872" s="336"/>
      <c r="T872" s="337"/>
      <c r="AT872" s="332" t="s">
        <v>149</v>
      </c>
      <c r="AU872" s="332" t="s">
        <v>80</v>
      </c>
      <c r="AV872" s="330" t="s">
        <v>80</v>
      </c>
      <c r="AW872" s="330" t="s">
        <v>32</v>
      </c>
      <c r="AX872" s="330" t="s">
        <v>72</v>
      </c>
      <c r="AY872" s="332" t="s">
        <v>135</v>
      </c>
    </row>
    <row r="873" spans="1:65" s="338" customFormat="1" x14ac:dyDescent="0.2">
      <c r="B873" s="339"/>
      <c r="D873" s="299" t="s">
        <v>149</v>
      </c>
      <c r="E873" s="340" t="s">
        <v>1</v>
      </c>
      <c r="F873" s="341" t="s">
        <v>165</v>
      </c>
      <c r="H873" s="342">
        <v>15.408000000000001</v>
      </c>
      <c r="I873" s="150"/>
      <c r="L873" s="339"/>
      <c r="M873" s="343"/>
      <c r="N873" s="344"/>
      <c r="O873" s="344"/>
      <c r="P873" s="344"/>
      <c r="Q873" s="344"/>
      <c r="R873" s="344"/>
      <c r="S873" s="344"/>
      <c r="T873" s="345"/>
      <c r="AT873" s="340" t="s">
        <v>149</v>
      </c>
      <c r="AU873" s="340" t="s">
        <v>80</v>
      </c>
      <c r="AV873" s="338" t="s">
        <v>141</v>
      </c>
      <c r="AW873" s="338" t="s">
        <v>32</v>
      </c>
      <c r="AX873" s="338" t="s">
        <v>78</v>
      </c>
      <c r="AY873" s="340" t="s">
        <v>135</v>
      </c>
    </row>
    <row r="874" spans="1:65" s="205" customFormat="1" ht="16.5" customHeight="1" x14ac:dyDescent="0.2">
      <c r="A874" s="201"/>
      <c r="B874" s="202"/>
      <c r="C874" s="286" t="s">
        <v>1569</v>
      </c>
      <c r="D874" s="286" t="s">
        <v>137</v>
      </c>
      <c r="E874" s="287" t="s">
        <v>1008</v>
      </c>
      <c r="F874" s="288" t="s">
        <v>1009</v>
      </c>
      <c r="G874" s="289" t="s">
        <v>234</v>
      </c>
      <c r="H874" s="290">
        <v>2226</v>
      </c>
      <c r="I874" s="119"/>
      <c r="J874" s="291">
        <f>ROUND(I874*H874,2)</f>
        <v>0</v>
      </c>
      <c r="K874" s="288" t="s">
        <v>155</v>
      </c>
      <c r="L874" s="202"/>
      <c r="M874" s="292" t="s">
        <v>1</v>
      </c>
      <c r="N874" s="293" t="s">
        <v>40</v>
      </c>
      <c r="O874" s="294"/>
      <c r="P874" s="295">
        <f>O874*H874</f>
        <v>0</v>
      </c>
      <c r="Q874" s="295">
        <v>0</v>
      </c>
      <c r="R874" s="295">
        <f>Q874*H874</f>
        <v>0</v>
      </c>
      <c r="S874" s="295">
        <v>0</v>
      </c>
      <c r="T874" s="296">
        <f>S874*H874</f>
        <v>0</v>
      </c>
      <c r="U874" s="201"/>
      <c r="V874" s="201"/>
      <c r="W874" s="201"/>
      <c r="X874" s="201"/>
      <c r="Y874" s="201"/>
      <c r="Z874" s="201"/>
      <c r="AA874" s="201"/>
      <c r="AB874" s="201"/>
      <c r="AC874" s="201"/>
      <c r="AD874" s="201"/>
      <c r="AE874" s="201"/>
      <c r="AR874" s="297" t="s">
        <v>141</v>
      </c>
      <c r="AT874" s="297" t="s">
        <v>137</v>
      </c>
      <c r="AU874" s="297" t="s">
        <v>80</v>
      </c>
      <c r="AY874" s="192" t="s">
        <v>135</v>
      </c>
      <c r="BE874" s="298">
        <f>IF(N874="základní",J874,0)</f>
        <v>0</v>
      </c>
      <c r="BF874" s="298">
        <f>IF(N874="snížená",J874,0)</f>
        <v>0</v>
      </c>
      <c r="BG874" s="298">
        <f>IF(N874="zákl. přenesená",J874,0)</f>
        <v>0</v>
      </c>
      <c r="BH874" s="298">
        <f>IF(N874="sníž. přenesená",J874,0)</f>
        <v>0</v>
      </c>
      <c r="BI874" s="298">
        <f>IF(N874="nulová",J874,0)</f>
        <v>0</v>
      </c>
      <c r="BJ874" s="192" t="s">
        <v>78</v>
      </c>
      <c r="BK874" s="298">
        <f>ROUND(I874*H874,2)</f>
        <v>0</v>
      </c>
      <c r="BL874" s="192" t="s">
        <v>141</v>
      </c>
      <c r="BM874" s="297" t="s">
        <v>1570</v>
      </c>
    </row>
    <row r="875" spans="1:65" s="205" customFormat="1" ht="19.5" x14ac:dyDescent="0.2">
      <c r="A875" s="201"/>
      <c r="B875" s="202"/>
      <c r="C875" s="201"/>
      <c r="D875" s="299" t="s">
        <v>143</v>
      </c>
      <c r="E875" s="201"/>
      <c r="F875" s="300" t="s">
        <v>1011</v>
      </c>
      <c r="G875" s="201"/>
      <c r="H875" s="201"/>
      <c r="I875" s="49"/>
      <c r="J875" s="201"/>
      <c r="K875" s="201"/>
      <c r="L875" s="202"/>
      <c r="M875" s="301"/>
      <c r="N875" s="302"/>
      <c r="O875" s="294"/>
      <c r="P875" s="294"/>
      <c r="Q875" s="294"/>
      <c r="R875" s="294"/>
      <c r="S875" s="294"/>
      <c r="T875" s="303"/>
      <c r="U875" s="201"/>
      <c r="V875" s="201"/>
      <c r="W875" s="201"/>
      <c r="X875" s="201"/>
      <c r="Y875" s="201"/>
      <c r="Z875" s="201"/>
      <c r="AA875" s="201"/>
      <c r="AB875" s="201"/>
      <c r="AC875" s="201"/>
      <c r="AD875" s="201"/>
      <c r="AE875" s="201"/>
      <c r="AT875" s="192" t="s">
        <v>143</v>
      </c>
      <c r="AU875" s="192" t="s">
        <v>80</v>
      </c>
    </row>
    <row r="876" spans="1:65" s="205" customFormat="1" ht="19.5" x14ac:dyDescent="0.2">
      <c r="A876" s="201"/>
      <c r="B876" s="202"/>
      <c r="C876" s="201"/>
      <c r="D876" s="299" t="s">
        <v>171</v>
      </c>
      <c r="E876" s="201"/>
      <c r="F876" s="322" t="s">
        <v>172</v>
      </c>
      <c r="G876" s="201"/>
      <c r="H876" s="201"/>
      <c r="I876" s="49"/>
      <c r="J876" s="201"/>
      <c r="K876" s="201"/>
      <c r="L876" s="202"/>
      <c r="M876" s="301"/>
      <c r="N876" s="302"/>
      <c r="O876" s="294"/>
      <c r="P876" s="294"/>
      <c r="Q876" s="294"/>
      <c r="R876" s="294"/>
      <c r="S876" s="294"/>
      <c r="T876" s="303"/>
      <c r="U876" s="201"/>
      <c r="V876" s="201"/>
      <c r="W876" s="201"/>
      <c r="X876" s="201"/>
      <c r="Y876" s="201"/>
      <c r="Z876" s="201"/>
      <c r="AA876" s="201"/>
      <c r="AB876" s="201"/>
      <c r="AC876" s="201"/>
      <c r="AD876" s="201"/>
      <c r="AE876" s="201"/>
      <c r="AT876" s="192" t="s">
        <v>171</v>
      </c>
      <c r="AU876" s="192" t="s">
        <v>80</v>
      </c>
    </row>
    <row r="877" spans="1:65" s="330" customFormat="1" x14ac:dyDescent="0.2">
      <c r="B877" s="331"/>
      <c r="D877" s="299" t="s">
        <v>149</v>
      </c>
      <c r="E877" s="332" t="s">
        <v>1</v>
      </c>
      <c r="F877" s="333" t="s">
        <v>1571</v>
      </c>
      <c r="H877" s="334">
        <v>38.200000000000003</v>
      </c>
      <c r="I877" s="142"/>
      <c r="L877" s="331"/>
      <c r="M877" s="335"/>
      <c r="N877" s="336"/>
      <c r="O877" s="336"/>
      <c r="P877" s="336"/>
      <c r="Q877" s="336"/>
      <c r="R877" s="336"/>
      <c r="S877" s="336"/>
      <c r="T877" s="337"/>
      <c r="AT877" s="332" t="s">
        <v>149</v>
      </c>
      <c r="AU877" s="332" t="s">
        <v>80</v>
      </c>
      <c r="AV877" s="330" t="s">
        <v>80</v>
      </c>
      <c r="AW877" s="330" t="s">
        <v>32</v>
      </c>
      <c r="AX877" s="330" t="s">
        <v>72</v>
      </c>
      <c r="AY877" s="332" t="s">
        <v>135</v>
      </c>
    </row>
    <row r="878" spans="1:65" s="330" customFormat="1" x14ac:dyDescent="0.2">
      <c r="B878" s="331"/>
      <c r="D878" s="299" t="s">
        <v>149</v>
      </c>
      <c r="E878" s="332" t="s">
        <v>1</v>
      </c>
      <c r="F878" s="333" t="s">
        <v>1572</v>
      </c>
      <c r="H878" s="334">
        <v>33.4</v>
      </c>
      <c r="I878" s="142"/>
      <c r="L878" s="331"/>
      <c r="M878" s="335"/>
      <c r="N878" s="336"/>
      <c r="O878" s="336"/>
      <c r="P878" s="336"/>
      <c r="Q878" s="336"/>
      <c r="R878" s="336"/>
      <c r="S878" s="336"/>
      <c r="T878" s="337"/>
      <c r="AT878" s="332" t="s">
        <v>149</v>
      </c>
      <c r="AU878" s="332" t="s">
        <v>80</v>
      </c>
      <c r="AV878" s="330" t="s">
        <v>80</v>
      </c>
      <c r="AW878" s="330" t="s">
        <v>32</v>
      </c>
      <c r="AX878" s="330" t="s">
        <v>72</v>
      </c>
      <c r="AY878" s="332" t="s">
        <v>135</v>
      </c>
    </row>
    <row r="879" spans="1:65" s="330" customFormat="1" x14ac:dyDescent="0.2">
      <c r="B879" s="331"/>
      <c r="D879" s="299" t="s">
        <v>149</v>
      </c>
      <c r="E879" s="332" t="s">
        <v>1</v>
      </c>
      <c r="F879" s="333" t="s">
        <v>1573</v>
      </c>
      <c r="H879" s="334">
        <v>267.39999999999998</v>
      </c>
      <c r="I879" s="142"/>
      <c r="L879" s="331"/>
      <c r="M879" s="335"/>
      <c r="N879" s="336"/>
      <c r="O879" s="336"/>
      <c r="P879" s="336"/>
      <c r="Q879" s="336"/>
      <c r="R879" s="336"/>
      <c r="S879" s="336"/>
      <c r="T879" s="337"/>
      <c r="AT879" s="332" t="s">
        <v>149</v>
      </c>
      <c r="AU879" s="332" t="s">
        <v>80</v>
      </c>
      <c r="AV879" s="330" t="s">
        <v>80</v>
      </c>
      <c r="AW879" s="330" t="s">
        <v>32</v>
      </c>
      <c r="AX879" s="330" t="s">
        <v>72</v>
      </c>
      <c r="AY879" s="332" t="s">
        <v>135</v>
      </c>
    </row>
    <row r="880" spans="1:65" s="330" customFormat="1" x14ac:dyDescent="0.2">
      <c r="B880" s="331"/>
      <c r="D880" s="299" t="s">
        <v>149</v>
      </c>
      <c r="E880" s="332" t="s">
        <v>1</v>
      </c>
      <c r="F880" s="333" t="s">
        <v>1574</v>
      </c>
      <c r="H880" s="334">
        <v>389.8</v>
      </c>
      <c r="I880" s="142"/>
      <c r="L880" s="331"/>
      <c r="M880" s="335"/>
      <c r="N880" s="336"/>
      <c r="O880" s="336"/>
      <c r="P880" s="336"/>
      <c r="Q880" s="336"/>
      <c r="R880" s="336"/>
      <c r="S880" s="336"/>
      <c r="T880" s="337"/>
      <c r="AT880" s="332" t="s">
        <v>149</v>
      </c>
      <c r="AU880" s="332" t="s">
        <v>80</v>
      </c>
      <c r="AV880" s="330" t="s">
        <v>80</v>
      </c>
      <c r="AW880" s="330" t="s">
        <v>32</v>
      </c>
      <c r="AX880" s="330" t="s">
        <v>72</v>
      </c>
      <c r="AY880" s="332" t="s">
        <v>135</v>
      </c>
    </row>
    <row r="881" spans="1:65" s="330" customFormat="1" x14ac:dyDescent="0.2">
      <c r="B881" s="331"/>
      <c r="D881" s="299" t="s">
        <v>149</v>
      </c>
      <c r="E881" s="332" t="s">
        <v>1</v>
      </c>
      <c r="F881" s="333" t="s">
        <v>1575</v>
      </c>
      <c r="H881" s="334">
        <v>280.60000000000002</v>
      </c>
      <c r="I881" s="142"/>
      <c r="L881" s="331"/>
      <c r="M881" s="335"/>
      <c r="N881" s="336"/>
      <c r="O881" s="336"/>
      <c r="P881" s="336"/>
      <c r="Q881" s="336"/>
      <c r="R881" s="336"/>
      <c r="S881" s="336"/>
      <c r="T881" s="337"/>
      <c r="AT881" s="332" t="s">
        <v>149</v>
      </c>
      <c r="AU881" s="332" t="s">
        <v>80</v>
      </c>
      <c r="AV881" s="330" t="s">
        <v>80</v>
      </c>
      <c r="AW881" s="330" t="s">
        <v>32</v>
      </c>
      <c r="AX881" s="330" t="s">
        <v>72</v>
      </c>
      <c r="AY881" s="332" t="s">
        <v>135</v>
      </c>
    </row>
    <row r="882" spans="1:65" s="330" customFormat="1" x14ac:dyDescent="0.2">
      <c r="B882" s="331"/>
      <c r="D882" s="299" t="s">
        <v>149</v>
      </c>
      <c r="E882" s="332" t="s">
        <v>1</v>
      </c>
      <c r="F882" s="333" t="s">
        <v>1576</v>
      </c>
      <c r="H882" s="334">
        <v>241.4</v>
      </c>
      <c r="I882" s="142"/>
      <c r="L882" s="331"/>
      <c r="M882" s="335"/>
      <c r="N882" s="336"/>
      <c r="O882" s="336"/>
      <c r="P882" s="336"/>
      <c r="Q882" s="336"/>
      <c r="R882" s="336"/>
      <c r="S882" s="336"/>
      <c r="T882" s="337"/>
      <c r="AT882" s="332" t="s">
        <v>149</v>
      </c>
      <c r="AU882" s="332" t="s">
        <v>80</v>
      </c>
      <c r="AV882" s="330" t="s">
        <v>80</v>
      </c>
      <c r="AW882" s="330" t="s">
        <v>32</v>
      </c>
      <c r="AX882" s="330" t="s">
        <v>72</v>
      </c>
      <c r="AY882" s="332" t="s">
        <v>135</v>
      </c>
    </row>
    <row r="883" spans="1:65" s="330" customFormat="1" x14ac:dyDescent="0.2">
      <c r="B883" s="331"/>
      <c r="D883" s="299" t="s">
        <v>149</v>
      </c>
      <c r="E883" s="332" t="s">
        <v>1</v>
      </c>
      <c r="F883" s="333" t="s">
        <v>1577</v>
      </c>
      <c r="H883" s="334">
        <v>59</v>
      </c>
      <c r="I883" s="142"/>
      <c r="L883" s="331"/>
      <c r="M883" s="335"/>
      <c r="N883" s="336"/>
      <c r="O883" s="336"/>
      <c r="P883" s="336"/>
      <c r="Q883" s="336"/>
      <c r="R883" s="336"/>
      <c r="S883" s="336"/>
      <c r="T883" s="337"/>
      <c r="AT883" s="332" t="s">
        <v>149</v>
      </c>
      <c r="AU883" s="332" t="s">
        <v>80</v>
      </c>
      <c r="AV883" s="330" t="s">
        <v>80</v>
      </c>
      <c r="AW883" s="330" t="s">
        <v>32</v>
      </c>
      <c r="AX883" s="330" t="s">
        <v>72</v>
      </c>
      <c r="AY883" s="332" t="s">
        <v>135</v>
      </c>
    </row>
    <row r="884" spans="1:65" s="330" customFormat="1" x14ac:dyDescent="0.2">
      <c r="B884" s="331"/>
      <c r="D884" s="299" t="s">
        <v>149</v>
      </c>
      <c r="E884" s="332" t="s">
        <v>1</v>
      </c>
      <c r="F884" s="333" t="s">
        <v>1578</v>
      </c>
      <c r="H884" s="334">
        <v>10.199999999999999</v>
      </c>
      <c r="I884" s="142"/>
      <c r="L884" s="331"/>
      <c r="M884" s="335"/>
      <c r="N884" s="336"/>
      <c r="O884" s="336"/>
      <c r="P884" s="336"/>
      <c r="Q884" s="336"/>
      <c r="R884" s="336"/>
      <c r="S884" s="336"/>
      <c r="T884" s="337"/>
      <c r="AT884" s="332" t="s">
        <v>149</v>
      </c>
      <c r="AU884" s="332" t="s">
        <v>80</v>
      </c>
      <c r="AV884" s="330" t="s">
        <v>80</v>
      </c>
      <c r="AW884" s="330" t="s">
        <v>32</v>
      </c>
      <c r="AX884" s="330" t="s">
        <v>72</v>
      </c>
      <c r="AY884" s="332" t="s">
        <v>135</v>
      </c>
    </row>
    <row r="885" spans="1:65" s="330" customFormat="1" x14ac:dyDescent="0.2">
      <c r="B885" s="331"/>
      <c r="D885" s="299" t="s">
        <v>149</v>
      </c>
      <c r="E885" s="332" t="s">
        <v>1</v>
      </c>
      <c r="F885" s="333" t="s">
        <v>1579</v>
      </c>
      <c r="H885" s="334">
        <v>138.80000000000001</v>
      </c>
      <c r="I885" s="142"/>
      <c r="L885" s="331"/>
      <c r="M885" s="335"/>
      <c r="N885" s="336"/>
      <c r="O885" s="336"/>
      <c r="P885" s="336"/>
      <c r="Q885" s="336"/>
      <c r="R885" s="336"/>
      <c r="S885" s="336"/>
      <c r="T885" s="337"/>
      <c r="AT885" s="332" t="s">
        <v>149</v>
      </c>
      <c r="AU885" s="332" t="s">
        <v>80</v>
      </c>
      <c r="AV885" s="330" t="s">
        <v>80</v>
      </c>
      <c r="AW885" s="330" t="s">
        <v>32</v>
      </c>
      <c r="AX885" s="330" t="s">
        <v>72</v>
      </c>
      <c r="AY885" s="332" t="s">
        <v>135</v>
      </c>
    </row>
    <row r="886" spans="1:65" s="330" customFormat="1" x14ac:dyDescent="0.2">
      <c r="B886" s="331"/>
      <c r="D886" s="299" t="s">
        <v>149</v>
      </c>
      <c r="E886" s="332" t="s">
        <v>1</v>
      </c>
      <c r="F886" s="333" t="s">
        <v>1580</v>
      </c>
      <c r="H886" s="334">
        <v>100.8</v>
      </c>
      <c r="I886" s="142"/>
      <c r="L886" s="331"/>
      <c r="M886" s="335"/>
      <c r="N886" s="336"/>
      <c r="O886" s="336"/>
      <c r="P886" s="336"/>
      <c r="Q886" s="336"/>
      <c r="R886" s="336"/>
      <c r="S886" s="336"/>
      <c r="T886" s="337"/>
      <c r="AT886" s="332" t="s">
        <v>149</v>
      </c>
      <c r="AU886" s="332" t="s">
        <v>80</v>
      </c>
      <c r="AV886" s="330" t="s">
        <v>80</v>
      </c>
      <c r="AW886" s="330" t="s">
        <v>32</v>
      </c>
      <c r="AX886" s="330" t="s">
        <v>72</v>
      </c>
      <c r="AY886" s="332" t="s">
        <v>135</v>
      </c>
    </row>
    <row r="887" spans="1:65" s="330" customFormat="1" x14ac:dyDescent="0.2">
      <c r="B887" s="331"/>
      <c r="D887" s="299" t="s">
        <v>149</v>
      </c>
      <c r="E887" s="332" t="s">
        <v>1</v>
      </c>
      <c r="F887" s="333" t="s">
        <v>1581</v>
      </c>
      <c r="H887" s="334">
        <v>93.2</v>
      </c>
      <c r="I887" s="142"/>
      <c r="L887" s="331"/>
      <c r="M887" s="335"/>
      <c r="N887" s="336"/>
      <c r="O887" s="336"/>
      <c r="P887" s="336"/>
      <c r="Q887" s="336"/>
      <c r="R887" s="336"/>
      <c r="S887" s="336"/>
      <c r="T887" s="337"/>
      <c r="AT887" s="332" t="s">
        <v>149</v>
      </c>
      <c r="AU887" s="332" t="s">
        <v>80</v>
      </c>
      <c r="AV887" s="330" t="s">
        <v>80</v>
      </c>
      <c r="AW887" s="330" t="s">
        <v>32</v>
      </c>
      <c r="AX887" s="330" t="s">
        <v>72</v>
      </c>
      <c r="AY887" s="332" t="s">
        <v>135</v>
      </c>
    </row>
    <row r="888" spans="1:65" s="330" customFormat="1" x14ac:dyDescent="0.2">
      <c r="B888" s="331"/>
      <c r="D888" s="299" t="s">
        <v>149</v>
      </c>
      <c r="E888" s="332" t="s">
        <v>1</v>
      </c>
      <c r="F888" s="333" t="s">
        <v>1582</v>
      </c>
      <c r="H888" s="334">
        <v>93.2</v>
      </c>
      <c r="I888" s="142"/>
      <c r="L888" s="331"/>
      <c r="M888" s="335"/>
      <c r="N888" s="336"/>
      <c r="O888" s="336"/>
      <c r="P888" s="336"/>
      <c r="Q888" s="336"/>
      <c r="R888" s="336"/>
      <c r="S888" s="336"/>
      <c r="T888" s="337"/>
      <c r="AT888" s="332" t="s">
        <v>149</v>
      </c>
      <c r="AU888" s="332" t="s">
        <v>80</v>
      </c>
      <c r="AV888" s="330" t="s">
        <v>80</v>
      </c>
      <c r="AW888" s="330" t="s">
        <v>32</v>
      </c>
      <c r="AX888" s="330" t="s">
        <v>72</v>
      </c>
      <c r="AY888" s="332" t="s">
        <v>135</v>
      </c>
    </row>
    <row r="889" spans="1:65" s="323" customFormat="1" x14ac:dyDescent="0.2">
      <c r="B889" s="324"/>
      <c r="D889" s="299" t="s">
        <v>149</v>
      </c>
      <c r="E889" s="325" t="s">
        <v>1</v>
      </c>
      <c r="F889" s="326" t="s">
        <v>188</v>
      </c>
      <c r="H889" s="325" t="s">
        <v>1</v>
      </c>
      <c r="I889" s="134"/>
      <c r="L889" s="324"/>
      <c r="M889" s="327"/>
      <c r="N889" s="328"/>
      <c r="O889" s="328"/>
      <c r="P889" s="328"/>
      <c r="Q889" s="328"/>
      <c r="R889" s="328"/>
      <c r="S889" s="328"/>
      <c r="T889" s="329"/>
      <c r="AT889" s="325" t="s">
        <v>149</v>
      </c>
      <c r="AU889" s="325" t="s">
        <v>80</v>
      </c>
      <c r="AV889" s="323" t="s">
        <v>78</v>
      </c>
      <c r="AW889" s="323" t="s">
        <v>32</v>
      </c>
      <c r="AX889" s="323" t="s">
        <v>72</v>
      </c>
      <c r="AY889" s="325" t="s">
        <v>135</v>
      </c>
    </row>
    <row r="890" spans="1:65" s="330" customFormat="1" x14ac:dyDescent="0.2">
      <c r="B890" s="331"/>
      <c r="D890" s="299" t="s">
        <v>149</v>
      </c>
      <c r="E890" s="332" t="s">
        <v>1</v>
      </c>
      <c r="F890" s="333" t="s">
        <v>1026</v>
      </c>
      <c r="H890" s="334">
        <v>450</v>
      </c>
      <c r="I890" s="142"/>
      <c r="L890" s="331"/>
      <c r="M890" s="335"/>
      <c r="N890" s="336"/>
      <c r="O890" s="336"/>
      <c r="P890" s="336"/>
      <c r="Q890" s="336"/>
      <c r="R890" s="336"/>
      <c r="S890" s="336"/>
      <c r="T890" s="337"/>
      <c r="AT890" s="332" t="s">
        <v>149</v>
      </c>
      <c r="AU890" s="332" t="s">
        <v>80</v>
      </c>
      <c r="AV890" s="330" t="s">
        <v>80</v>
      </c>
      <c r="AW890" s="330" t="s">
        <v>32</v>
      </c>
      <c r="AX890" s="330" t="s">
        <v>72</v>
      </c>
      <c r="AY890" s="332" t="s">
        <v>135</v>
      </c>
    </row>
    <row r="891" spans="1:65" s="330" customFormat="1" x14ac:dyDescent="0.2">
      <c r="B891" s="331"/>
      <c r="D891" s="299" t="s">
        <v>149</v>
      </c>
      <c r="E891" s="332" t="s">
        <v>1</v>
      </c>
      <c r="F891" s="333" t="s">
        <v>1027</v>
      </c>
      <c r="H891" s="334">
        <v>30</v>
      </c>
      <c r="I891" s="142"/>
      <c r="L891" s="331"/>
      <c r="M891" s="335"/>
      <c r="N891" s="336"/>
      <c r="O891" s="336"/>
      <c r="P891" s="336"/>
      <c r="Q891" s="336"/>
      <c r="R891" s="336"/>
      <c r="S891" s="336"/>
      <c r="T891" s="337"/>
      <c r="AT891" s="332" t="s">
        <v>149</v>
      </c>
      <c r="AU891" s="332" t="s">
        <v>80</v>
      </c>
      <c r="AV891" s="330" t="s">
        <v>80</v>
      </c>
      <c r="AW891" s="330" t="s">
        <v>32</v>
      </c>
      <c r="AX891" s="330" t="s">
        <v>72</v>
      </c>
      <c r="AY891" s="332" t="s">
        <v>135</v>
      </c>
    </row>
    <row r="892" spans="1:65" s="338" customFormat="1" x14ac:dyDescent="0.2">
      <c r="B892" s="339"/>
      <c r="D892" s="299" t="s">
        <v>149</v>
      </c>
      <c r="E892" s="340" t="s">
        <v>1</v>
      </c>
      <c r="F892" s="341" t="s">
        <v>165</v>
      </c>
      <c r="H892" s="342">
        <v>2226</v>
      </c>
      <c r="I892" s="150"/>
      <c r="L892" s="339"/>
      <c r="M892" s="343"/>
      <c r="N892" s="344"/>
      <c r="O892" s="344"/>
      <c r="P892" s="344"/>
      <c r="Q892" s="344"/>
      <c r="R892" s="344"/>
      <c r="S892" s="344"/>
      <c r="T892" s="345"/>
      <c r="AT892" s="340" t="s">
        <v>149</v>
      </c>
      <c r="AU892" s="340" t="s">
        <v>80</v>
      </c>
      <c r="AV892" s="338" t="s">
        <v>141</v>
      </c>
      <c r="AW892" s="338" t="s">
        <v>32</v>
      </c>
      <c r="AX892" s="338" t="s">
        <v>78</v>
      </c>
      <c r="AY892" s="340" t="s">
        <v>135</v>
      </c>
    </row>
    <row r="893" spans="1:65" s="205" customFormat="1" ht="36" customHeight="1" x14ac:dyDescent="0.2">
      <c r="A893" s="201"/>
      <c r="B893" s="202"/>
      <c r="C893" s="286" t="s">
        <v>1583</v>
      </c>
      <c r="D893" s="286" t="s">
        <v>137</v>
      </c>
      <c r="E893" s="287" t="s">
        <v>1584</v>
      </c>
      <c r="F893" s="288" t="s">
        <v>1585</v>
      </c>
      <c r="G893" s="289" t="s">
        <v>234</v>
      </c>
      <c r="H893" s="290">
        <v>1246.5</v>
      </c>
      <c r="I893" s="119"/>
      <c r="J893" s="291">
        <f>ROUND(I893*H893,2)</f>
        <v>0</v>
      </c>
      <c r="K893" s="288" t="s">
        <v>1</v>
      </c>
      <c r="L893" s="202"/>
      <c r="M893" s="292" t="s">
        <v>1</v>
      </c>
      <c r="N893" s="293" t="s">
        <v>40</v>
      </c>
      <c r="O893" s="294"/>
      <c r="P893" s="295">
        <f>O893*H893</f>
        <v>0</v>
      </c>
      <c r="Q893" s="295">
        <v>0.63788</v>
      </c>
      <c r="R893" s="295">
        <f>Q893*H893</f>
        <v>795.11742000000004</v>
      </c>
      <c r="S893" s="295">
        <v>0</v>
      </c>
      <c r="T893" s="296">
        <f>S893*H893</f>
        <v>0</v>
      </c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R893" s="297" t="s">
        <v>141</v>
      </c>
      <c r="AT893" s="297" t="s">
        <v>137</v>
      </c>
      <c r="AU893" s="297" t="s">
        <v>80</v>
      </c>
      <c r="AY893" s="192" t="s">
        <v>135</v>
      </c>
      <c r="BE893" s="298">
        <f>IF(N893="základní",J893,0)</f>
        <v>0</v>
      </c>
      <c r="BF893" s="298">
        <f>IF(N893="snížená",J893,0)</f>
        <v>0</v>
      </c>
      <c r="BG893" s="298">
        <f>IF(N893="zákl. přenesená",J893,0)</f>
        <v>0</v>
      </c>
      <c r="BH893" s="298">
        <f>IF(N893="sníž. přenesená",J893,0)</f>
        <v>0</v>
      </c>
      <c r="BI893" s="298">
        <f>IF(N893="nulová",J893,0)</f>
        <v>0</v>
      </c>
      <c r="BJ893" s="192" t="s">
        <v>78</v>
      </c>
      <c r="BK893" s="298">
        <f>ROUND(I893*H893,2)</f>
        <v>0</v>
      </c>
      <c r="BL893" s="192" t="s">
        <v>141</v>
      </c>
      <c r="BM893" s="297" t="s">
        <v>1586</v>
      </c>
    </row>
    <row r="894" spans="1:65" s="205" customFormat="1" ht="39" x14ac:dyDescent="0.2">
      <c r="A894" s="201"/>
      <c r="B894" s="202"/>
      <c r="C894" s="201"/>
      <c r="D894" s="299" t="s">
        <v>143</v>
      </c>
      <c r="E894" s="201"/>
      <c r="F894" s="300" t="s">
        <v>1587</v>
      </c>
      <c r="G894" s="201"/>
      <c r="H894" s="201"/>
      <c r="I894" s="49"/>
      <c r="J894" s="201"/>
      <c r="K894" s="201"/>
      <c r="L894" s="202"/>
      <c r="M894" s="301"/>
      <c r="N894" s="302"/>
      <c r="O894" s="294"/>
      <c r="P894" s="294"/>
      <c r="Q894" s="294"/>
      <c r="R894" s="294"/>
      <c r="S894" s="294"/>
      <c r="T894" s="303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T894" s="192" t="s">
        <v>143</v>
      </c>
      <c r="AU894" s="192" t="s">
        <v>80</v>
      </c>
    </row>
    <row r="895" spans="1:65" s="205" customFormat="1" ht="19.5" x14ac:dyDescent="0.2">
      <c r="A895" s="201"/>
      <c r="B895" s="202"/>
      <c r="C895" s="201"/>
      <c r="D895" s="299" t="s">
        <v>171</v>
      </c>
      <c r="E895" s="201"/>
      <c r="F895" s="322" t="s">
        <v>172</v>
      </c>
      <c r="G895" s="201"/>
      <c r="H895" s="201"/>
      <c r="I895" s="49"/>
      <c r="J895" s="201"/>
      <c r="K895" s="201"/>
      <c r="L895" s="202"/>
      <c r="M895" s="301"/>
      <c r="N895" s="302"/>
      <c r="O895" s="294"/>
      <c r="P895" s="294"/>
      <c r="Q895" s="294"/>
      <c r="R895" s="294"/>
      <c r="S895" s="294"/>
      <c r="T895" s="303"/>
      <c r="U895" s="201"/>
      <c r="V895" s="201"/>
      <c r="W895" s="201"/>
      <c r="X895" s="201"/>
      <c r="Y895" s="201"/>
      <c r="Z895" s="201"/>
      <c r="AA895" s="201"/>
      <c r="AB895" s="201"/>
      <c r="AC895" s="201"/>
      <c r="AD895" s="201"/>
      <c r="AE895" s="201"/>
      <c r="AT895" s="192" t="s">
        <v>171</v>
      </c>
      <c r="AU895" s="192" t="s">
        <v>80</v>
      </c>
    </row>
    <row r="896" spans="1:65" s="330" customFormat="1" x14ac:dyDescent="0.2">
      <c r="B896" s="331"/>
      <c r="D896" s="299" t="s">
        <v>149</v>
      </c>
      <c r="E896" s="332" t="s">
        <v>1</v>
      </c>
      <c r="F896" s="333" t="s">
        <v>1588</v>
      </c>
      <c r="H896" s="334">
        <v>1246.5</v>
      </c>
      <c r="I896" s="142"/>
      <c r="L896" s="331"/>
      <c r="M896" s="335"/>
      <c r="N896" s="336"/>
      <c r="O896" s="336"/>
      <c r="P896" s="336"/>
      <c r="Q896" s="336"/>
      <c r="R896" s="336"/>
      <c r="S896" s="336"/>
      <c r="T896" s="337"/>
      <c r="AT896" s="332" t="s">
        <v>149</v>
      </c>
      <c r="AU896" s="332" t="s">
        <v>80</v>
      </c>
      <c r="AV896" s="330" t="s">
        <v>80</v>
      </c>
      <c r="AW896" s="330" t="s">
        <v>32</v>
      </c>
      <c r="AX896" s="330" t="s">
        <v>78</v>
      </c>
      <c r="AY896" s="332" t="s">
        <v>135</v>
      </c>
    </row>
    <row r="897" spans="1:65" s="205" customFormat="1" ht="24" customHeight="1" x14ac:dyDescent="0.2">
      <c r="A897" s="201"/>
      <c r="B897" s="202"/>
      <c r="C897" s="286" t="s">
        <v>1589</v>
      </c>
      <c r="D897" s="286" t="s">
        <v>137</v>
      </c>
      <c r="E897" s="287" t="s">
        <v>1029</v>
      </c>
      <c r="F897" s="288" t="s">
        <v>1030</v>
      </c>
      <c r="G897" s="289" t="s">
        <v>234</v>
      </c>
      <c r="H897" s="290">
        <v>9.6259999999999994</v>
      </c>
      <c r="I897" s="119"/>
      <c r="J897" s="291">
        <f>ROUND(I897*H897,2)</f>
        <v>0</v>
      </c>
      <c r="K897" s="288" t="s">
        <v>155</v>
      </c>
      <c r="L897" s="202"/>
      <c r="M897" s="292" t="s">
        <v>1</v>
      </c>
      <c r="N897" s="293" t="s">
        <v>40</v>
      </c>
      <c r="O897" s="294"/>
      <c r="P897" s="295">
        <f>O897*H897</f>
        <v>0</v>
      </c>
      <c r="Q897" s="295">
        <v>9.7999999999999997E-4</v>
      </c>
      <c r="R897" s="295">
        <f>Q897*H897</f>
        <v>9.4334799999999993E-3</v>
      </c>
      <c r="S897" s="295">
        <v>0</v>
      </c>
      <c r="T897" s="296">
        <f>S897*H897</f>
        <v>0</v>
      </c>
      <c r="U897" s="201"/>
      <c r="V897" s="201"/>
      <c r="W897" s="201"/>
      <c r="X897" s="201"/>
      <c r="Y897" s="201"/>
      <c r="Z897" s="201"/>
      <c r="AA897" s="201"/>
      <c r="AB897" s="201"/>
      <c r="AC897" s="201"/>
      <c r="AD897" s="201"/>
      <c r="AE897" s="201"/>
      <c r="AR897" s="297" t="s">
        <v>141</v>
      </c>
      <c r="AT897" s="297" t="s">
        <v>137</v>
      </c>
      <c r="AU897" s="297" t="s">
        <v>80</v>
      </c>
      <c r="AY897" s="192" t="s">
        <v>135</v>
      </c>
      <c r="BE897" s="298">
        <f>IF(N897="základní",J897,0)</f>
        <v>0</v>
      </c>
      <c r="BF897" s="298">
        <f>IF(N897="snížená",J897,0)</f>
        <v>0</v>
      </c>
      <c r="BG897" s="298">
        <f>IF(N897="zákl. přenesená",J897,0)</f>
        <v>0</v>
      </c>
      <c r="BH897" s="298">
        <f>IF(N897="sníž. přenesená",J897,0)</f>
        <v>0</v>
      </c>
      <c r="BI897" s="298">
        <f>IF(N897="nulová",J897,0)</f>
        <v>0</v>
      </c>
      <c r="BJ897" s="192" t="s">
        <v>78</v>
      </c>
      <c r="BK897" s="298">
        <f>ROUND(I897*H897,2)</f>
        <v>0</v>
      </c>
      <c r="BL897" s="192" t="s">
        <v>141</v>
      </c>
      <c r="BM897" s="297" t="s">
        <v>1590</v>
      </c>
    </row>
    <row r="898" spans="1:65" s="205" customFormat="1" ht="19.5" x14ac:dyDescent="0.2">
      <c r="A898" s="201"/>
      <c r="B898" s="202"/>
      <c r="C898" s="201"/>
      <c r="D898" s="299" t="s">
        <v>143</v>
      </c>
      <c r="E898" s="201"/>
      <c r="F898" s="300" t="s">
        <v>1032</v>
      </c>
      <c r="G898" s="201"/>
      <c r="H898" s="201"/>
      <c r="I898" s="49"/>
      <c r="J898" s="201"/>
      <c r="K898" s="201"/>
      <c r="L898" s="202"/>
      <c r="M898" s="301"/>
      <c r="N898" s="302"/>
      <c r="O898" s="294"/>
      <c r="P898" s="294"/>
      <c r="Q898" s="294"/>
      <c r="R898" s="294"/>
      <c r="S898" s="294"/>
      <c r="T898" s="303"/>
      <c r="U898" s="201"/>
      <c r="V898" s="201"/>
      <c r="W898" s="201"/>
      <c r="X898" s="201"/>
      <c r="Y898" s="201"/>
      <c r="Z898" s="201"/>
      <c r="AA898" s="201"/>
      <c r="AB898" s="201"/>
      <c r="AC898" s="201"/>
      <c r="AD898" s="201"/>
      <c r="AE898" s="201"/>
      <c r="AT898" s="192" t="s">
        <v>143</v>
      </c>
      <c r="AU898" s="192" t="s">
        <v>80</v>
      </c>
    </row>
    <row r="899" spans="1:65" s="205" customFormat="1" ht="19.5" x14ac:dyDescent="0.2">
      <c r="A899" s="201"/>
      <c r="B899" s="202"/>
      <c r="C899" s="201"/>
      <c r="D899" s="299" t="s">
        <v>171</v>
      </c>
      <c r="E899" s="201"/>
      <c r="F899" s="322" t="s">
        <v>1112</v>
      </c>
      <c r="G899" s="201"/>
      <c r="H899" s="201"/>
      <c r="I899" s="49"/>
      <c r="J899" s="201"/>
      <c r="K899" s="201"/>
      <c r="L899" s="202"/>
      <c r="M899" s="301"/>
      <c r="N899" s="302"/>
      <c r="O899" s="294"/>
      <c r="P899" s="294"/>
      <c r="Q899" s="294"/>
      <c r="R899" s="294"/>
      <c r="S899" s="294"/>
      <c r="T899" s="303"/>
      <c r="U899" s="201"/>
      <c r="V899" s="201"/>
      <c r="W899" s="201"/>
      <c r="X899" s="201"/>
      <c r="Y899" s="201"/>
      <c r="Z899" s="201"/>
      <c r="AA899" s="201"/>
      <c r="AB899" s="201"/>
      <c r="AC899" s="201"/>
      <c r="AD899" s="201"/>
      <c r="AE899" s="201"/>
      <c r="AT899" s="192" t="s">
        <v>171</v>
      </c>
      <c r="AU899" s="192" t="s">
        <v>80</v>
      </c>
    </row>
    <row r="900" spans="1:65" s="323" customFormat="1" x14ac:dyDescent="0.2">
      <c r="B900" s="324"/>
      <c r="D900" s="299" t="s">
        <v>149</v>
      </c>
      <c r="E900" s="325" t="s">
        <v>1</v>
      </c>
      <c r="F900" s="326" t="s">
        <v>1279</v>
      </c>
      <c r="H900" s="325" t="s">
        <v>1</v>
      </c>
      <c r="I900" s="134"/>
      <c r="L900" s="324"/>
      <c r="M900" s="327"/>
      <c r="N900" s="328"/>
      <c r="O900" s="328"/>
      <c r="P900" s="328"/>
      <c r="Q900" s="328"/>
      <c r="R900" s="328"/>
      <c r="S900" s="328"/>
      <c r="T900" s="329"/>
      <c r="AT900" s="325" t="s">
        <v>149</v>
      </c>
      <c r="AU900" s="325" t="s">
        <v>80</v>
      </c>
      <c r="AV900" s="323" t="s">
        <v>78</v>
      </c>
      <c r="AW900" s="323" t="s">
        <v>32</v>
      </c>
      <c r="AX900" s="323" t="s">
        <v>72</v>
      </c>
      <c r="AY900" s="325" t="s">
        <v>135</v>
      </c>
    </row>
    <row r="901" spans="1:65" s="330" customFormat="1" x14ac:dyDescent="0.2">
      <c r="B901" s="331"/>
      <c r="D901" s="299" t="s">
        <v>149</v>
      </c>
      <c r="E901" s="332" t="s">
        <v>1</v>
      </c>
      <c r="F901" s="333" t="s">
        <v>1591</v>
      </c>
      <c r="H901" s="334">
        <v>6.8</v>
      </c>
      <c r="I901" s="142"/>
      <c r="L901" s="331"/>
      <c r="M901" s="335"/>
      <c r="N901" s="336"/>
      <c r="O901" s="336"/>
      <c r="P901" s="336"/>
      <c r="Q901" s="336"/>
      <c r="R901" s="336"/>
      <c r="S901" s="336"/>
      <c r="T901" s="337"/>
      <c r="AT901" s="332" t="s">
        <v>149</v>
      </c>
      <c r="AU901" s="332" t="s">
        <v>80</v>
      </c>
      <c r="AV901" s="330" t="s">
        <v>80</v>
      </c>
      <c r="AW901" s="330" t="s">
        <v>32</v>
      </c>
      <c r="AX901" s="330" t="s">
        <v>72</v>
      </c>
      <c r="AY901" s="332" t="s">
        <v>135</v>
      </c>
    </row>
    <row r="902" spans="1:65" s="330" customFormat="1" x14ac:dyDescent="0.2">
      <c r="B902" s="331"/>
      <c r="D902" s="299" t="s">
        <v>149</v>
      </c>
      <c r="E902" s="332" t="s">
        <v>1</v>
      </c>
      <c r="F902" s="333" t="s">
        <v>1592</v>
      </c>
      <c r="H902" s="334">
        <v>1.57</v>
      </c>
      <c r="I902" s="142"/>
      <c r="L902" s="331"/>
      <c r="M902" s="335"/>
      <c r="N902" s="336"/>
      <c r="O902" s="336"/>
      <c r="P902" s="336"/>
      <c r="Q902" s="336"/>
      <c r="R902" s="336"/>
      <c r="S902" s="336"/>
      <c r="T902" s="337"/>
      <c r="AT902" s="332" t="s">
        <v>149</v>
      </c>
      <c r="AU902" s="332" t="s">
        <v>80</v>
      </c>
      <c r="AV902" s="330" t="s">
        <v>80</v>
      </c>
      <c r="AW902" s="330" t="s">
        <v>32</v>
      </c>
      <c r="AX902" s="330" t="s">
        <v>72</v>
      </c>
      <c r="AY902" s="332" t="s">
        <v>135</v>
      </c>
    </row>
    <row r="903" spans="1:65" s="330" customFormat="1" x14ac:dyDescent="0.2">
      <c r="B903" s="331"/>
      <c r="D903" s="299" t="s">
        <v>149</v>
      </c>
      <c r="E903" s="332" t="s">
        <v>1</v>
      </c>
      <c r="F903" s="333" t="s">
        <v>1593</v>
      </c>
      <c r="H903" s="334">
        <v>1.256</v>
      </c>
      <c r="I903" s="142"/>
      <c r="L903" s="331"/>
      <c r="M903" s="335"/>
      <c r="N903" s="336"/>
      <c r="O903" s="336"/>
      <c r="P903" s="336"/>
      <c r="Q903" s="336"/>
      <c r="R903" s="336"/>
      <c r="S903" s="336"/>
      <c r="T903" s="337"/>
      <c r="AT903" s="332" t="s">
        <v>149</v>
      </c>
      <c r="AU903" s="332" t="s">
        <v>80</v>
      </c>
      <c r="AV903" s="330" t="s">
        <v>80</v>
      </c>
      <c r="AW903" s="330" t="s">
        <v>32</v>
      </c>
      <c r="AX903" s="330" t="s">
        <v>72</v>
      </c>
      <c r="AY903" s="332" t="s">
        <v>135</v>
      </c>
    </row>
    <row r="904" spans="1:65" s="338" customFormat="1" x14ac:dyDescent="0.2">
      <c r="B904" s="339"/>
      <c r="D904" s="299" t="s">
        <v>149</v>
      </c>
      <c r="E904" s="340" t="s">
        <v>1</v>
      </c>
      <c r="F904" s="341" t="s">
        <v>165</v>
      </c>
      <c r="H904" s="342">
        <v>9.6259999999999994</v>
      </c>
      <c r="I904" s="150"/>
      <c r="L904" s="339"/>
      <c r="M904" s="343"/>
      <c r="N904" s="344"/>
      <c r="O904" s="344"/>
      <c r="P904" s="344"/>
      <c r="Q904" s="344"/>
      <c r="R904" s="344"/>
      <c r="S904" s="344"/>
      <c r="T904" s="345"/>
      <c r="AT904" s="340" t="s">
        <v>149</v>
      </c>
      <c r="AU904" s="340" t="s">
        <v>80</v>
      </c>
      <c r="AV904" s="338" t="s">
        <v>141</v>
      </c>
      <c r="AW904" s="338" t="s">
        <v>32</v>
      </c>
      <c r="AX904" s="338" t="s">
        <v>78</v>
      </c>
      <c r="AY904" s="340" t="s">
        <v>135</v>
      </c>
    </row>
    <row r="905" spans="1:65" s="205" customFormat="1" ht="36" customHeight="1" x14ac:dyDescent="0.2">
      <c r="A905" s="201"/>
      <c r="B905" s="202"/>
      <c r="C905" s="286" t="s">
        <v>1594</v>
      </c>
      <c r="D905" s="286" t="s">
        <v>137</v>
      </c>
      <c r="E905" s="287" t="s">
        <v>1595</v>
      </c>
      <c r="F905" s="288" t="s">
        <v>1596</v>
      </c>
      <c r="G905" s="289" t="s">
        <v>212</v>
      </c>
      <c r="H905" s="290">
        <v>20</v>
      </c>
      <c r="I905" s="119"/>
      <c r="J905" s="291">
        <f>ROUND(I905*H905,2)</f>
        <v>0</v>
      </c>
      <c r="K905" s="288" t="s">
        <v>1</v>
      </c>
      <c r="L905" s="202"/>
      <c r="M905" s="292" t="s">
        <v>1</v>
      </c>
      <c r="N905" s="293" t="s">
        <v>40</v>
      </c>
      <c r="O905" s="294"/>
      <c r="P905" s="295">
        <f>O905*H905</f>
        <v>0</v>
      </c>
      <c r="Q905" s="295">
        <v>0</v>
      </c>
      <c r="R905" s="295">
        <f>Q905*H905</f>
        <v>0</v>
      </c>
      <c r="S905" s="295">
        <v>0</v>
      </c>
      <c r="T905" s="296">
        <f>S905*H905</f>
        <v>0</v>
      </c>
      <c r="U905" s="201"/>
      <c r="V905" s="201"/>
      <c r="W905" s="201"/>
      <c r="X905" s="201"/>
      <c r="Y905" s="201"/>
      <c r="Z905" s="201"/>
      <c r="AA905" s="201"/>
      <c r="AB905" s="201"/>
      <c r="AC905" s="201"/>
      <c r="AD905" s="201"/>
      <c r="AE905" s="201"/>
      <c r="AR905" s="297" t="s">
        <v>141</v>
      </c>
      <c r="AT905" s="297" t="s">
        <v>137</v>
      </c>
      <c r="AU905" s="297" t="s">
        <v>80</v>
      </c>
      <c r="AY905" s="192" t="s">
        <v>135</v>
      </c>
      <c r="BE905" s="298">
        <f>IF(N905="základní",J905,0)</f>
        <v>0</v>
      </c>
      <c r="BF905" s="298">
        <f>IF(N905="snížená",J905,0)</f>
        <v>0</v>
      </c>
      <c r="BG905" s="298">
        <f>IF(N905="zákl. přenesená",J905,0)</f>
        <v>0</v>
      </c>
      <c r="BH905" s="298">
        <f>IF(N905="sníž. přenesená",J905,0)</f>
        <v>0</v>
      </c>
      <c r="BI905" s="298">
        <f>IF(N905="nulová",J905,0)</f>
        <v>0</v>
      </c>
      <c r="BJ905" s="192" t="s">
        <v>78</v>
      </c>
      <c r="BK905" s="298">
        <f>ROUND(I905*H905,2)</f>
        <v>0</v>
      </c>
      <c r="BL905" s="192" t="s">
        <v>141</v>
      </c>
      <c r="BM905" s="297" t="s">
        <v>1597</v>
      </c>
    </row>
    <row r="906" spans="1:65" s="205" customFormat="1" ht="29.25" x14ac:dyDescent="0.2">
      <c r="A906" s="201"/>
      <c r="B906" s="202"/>
      <c r="C906" s="201"/>
      <c r="D906" s="299" t="s">
        <v>143</v>
      </c>
      <c r="E906" s="201"/>
      <c r="F906" s="300" t="s">
        <v>1596</v>
      </c>
      <c r="G906" s="201"/>
      <c r="H906" s="201"/>
      <c r="I906" s="49"/>
      <c r="J906" s="201"/>
      <c r="K906" s="201"/>
      <c r="L906" s="202"/>
      <c r="M906" s="301"/>
      <c r="N906" s="302"/>
      <c r="O906" s="294"/>
      <c r="P906" s="294"/>
      <c r="Q906" s="294"/>
      <c r="R906" s="294"/>
      <c r="S906" s="294"/>
      <c r="T906" s="303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T906" s="192" t="s">
        <v>143</v>
      </c>
      <c r="AU906" s="192" t="s">
        <v>80</v>
      </c>
    </row>
    <row r="907" spans="1:65" s="205" customFormat="1" ht="19.5" x14ac:dyDescent="0.2">
      <c r="A907" s="201"/>
      <c r="B907" s="202"/>
      <c r="C907" s="201"/>
      <c r="D907" s="299" t="s">
        <v>171</v>
      </c>
      <c r="E907" s="201"/>
      <c r="F907" s="322" t="s">
        <v>172</v>
      </c>
      <c r="G907" s="201"/>
      <c r="H907" s="201"/>
      <c r="I907" s="49"/>
      <c r="J907" s="201"/>
      <c r="K907" s="201"/>
      <c r="L907" s="202"/>
      <c r="M907" s="301"/>
      <c r="N907" s="302"/>
      <c r="O907" s="294"/>
      <c r="P907" s="294"/>
      <c r="Q907" s="294"/>
      <c r="R907" s="294"/>
      <c r="S907" s="294"/>
      <c r="T907" s="303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T907" s="192" t="s">
        <v>171</v>
      </c>
      <c r="AU907" s="192" t="s">
        <v>80</v>
      </c>
    </row>
    <row r="908" spans="1:65" s="330" customFormat="1" x14ac:dyDescent="0.2">
      <c r="B908" s="331"/>
      <c r="D908" s="299" t="s">
        <v>149</v>
      </c>
      <c r="E908" s="332" t="s">
        <v>1</v>
      </c>
      <c r="F908" s="333" t="s">
        <v>7</v>
      </c>
      <c r="H908" s="334">
        <v>20</v>
      </c>
      <c r="I908" s="142"/>
      <c r="L908" s="331"/>
      <c r="M908" s="335"/>
      <c r="N908" s="336"/>
      <c r="O908" s="336"/>
      <c r="P908" s="336"/>
      <c r="Q908" s="336"/>
      <c r="R908" s="336"/>
      <c r="S908" s="336"/>
      <c r="T908" s="337"/>
      <c r="AT908" s="332" t="s">
        <v>149</v>
      </c>
      <c r="AU908" s="332" t="s">
        <v>80</v>
      </c>
      <c r="AV908" s="330" t="s">
        <v>80</v>
      </c>
      <c r="AW908" s="330" t="s">
        <v>32</v>
      </c>
      <c r="AX908" s="330" t="s">
        <v>78</v>
      </c>
      <c r="AY908" s="332" t="s">
        <v>135</v>
      </c>
    </row>
    <row r="909" spans="1:65" s="205" customFormat="1" ht="36" customHeight="1" x14ac:dyDescent="0.2">
      <c r="A909" s="201"/>
      <c r="B909" s="202"/>
      <c r="C909" s="286" t="s">
        <v>1598</v>
      </c>
      <c r="D909" s="286" t="s">
        <v>137</v>
      </c>
      <c r="E909" s="287" t="s">
        <v>1599</v>
      </c>
      <c r="F909" s="288" t="s">
        <v>1600</v>
      </c>
      <c r="G909" s="289" t="s">
        <v>212</v>
      </c>
      <c r="H909" s="290">
        <v>5</v>
      </c>
      <c r="I909" s="119"/>
      <c r="J909" s="291">
        <f>ROUND(I909*H909,2)</f>
        <v>0</v>
      </c>
      <c r="K909" s="288" t="s">
        <v>1</v>
      </c>
      <c r="L909" s="202"/>
      <c r="M909" s="292" t="s">
        <v>1</v>
      </c>
      <c r="N909" s="293" t="s">
        <v>40</v>
      </c>
      <c r="O909" s="294"/>
      <c r="P909" s="295">
        <f>O909*H909</f>
        <v>0</v>
      </c>
      <c r="Q909" s="295">
        <v>0</v>
      </c>
      <c r="R909" s="295">
        <f>Q909*H909</f>
        <v>0</v>
      </c>
      <c r="S909" s="295">
        <v>0</v>
      </c>
      <c r="T909" s="296">
        <f>S909*H909</f>
        <v>0</v>
      </c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R909" s="297" t="s">
        <v>141</v>
      </c>
      <c r="AT909" s="297" t="s">
        <v>137</v>
      </c>
      <c r="AU909" s="297" t="s">
        <v>80</v>
      </c>
      <c r="AY909" s="192" t="s">
        <v>135</v>
      </c>
      <c r="BE909" s="298">
        <f>IF(N909="základní",J909,0)</f>
        <v>0</v>
      </c>
      <c r="BF909" s="298">
        <f>IF(N909="snížená",J909,0)</f>
        <v>0</v>
      </c>
      <c r="BG909" s="298">
        <f>IF(N909="zákl. přenesená",J909,0)</f>
        <v>0</v>
      </c>
      <c r="BH909" s="298">
        <f>IF(N909="sníž. přenesená",J909,0)</f>
        <v>0</v>
      </c>
      <c r="BI909" s="298">
        <f>IF(N909="nulová",J909,0)</f>
        <v>0</v>
      </c>
      <c r="BJ909" s="192" t="s">
        <v>78</v>
      </c>
      <c r="BK909" s="298">
        <f>ROUND(I909*H909,2)</f>
        <v>0</v>
      </c>
      <c r="BL909" s="192" t="s">
        <v>141</v>
      </c>
      <c r="BM909" s="297" t="s">
        <v>1601</v>
      </c>
    </row>
    <row r="910" spans="1:65" s="205" customFormat="1" ht="29.25" x14ac:dyDescent="0.2">
      <c r="A910" s="201"/>
      <c r="B910" s="202"/>
      <c r="C910" s="201"/>
      <c r="D910" s="299" t="s">
        <v>143</v>
      </c>
      <c r="E910" s="201"/>
      <c r="F910" s="300" t="s">
        <v>1600</v>
      </c>
      <c r="G910" s="201"/>
      <c r="H910" s="201"/>
      <c r="I910" s="49"/>
      <c r="J910" s="201"/>
      <c r="K910" s="201"/>
      <c r="L910" s="202"/>
      <c r="M910" s="301"/>
      <c r="N910" s="302"/>
      <c r="O910" s="294"/>
      <c r="P910" s="294"/>
      <c r="Q910" s="294"/>
      <c r="R910" s="294"/>
      <c r="S910" s="294"/>
      <c r="T910" s="303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T910" s="192" t="s">
        <v>143</v>
      </c>
      <c r="AU910" s="192" t="s">
        <v>80</v>
      </c>
    </row>
    <row r="911" spans="1:65" s="205" customFormat="1" ht="19.5" x14ac:dyDescent="0.2">
      <c r="A911" s="201"/>
      <c r="B911" s="202"/>
      <c r="C911" s="201"/>
      <c r="D911" s="299" t="s">
        <v>171</v>
      </c>
      <c r="E911" s="201"/>
      <c r="F911" s="322" t="s">
        <v>172</v>
      </c>
      <c r="G911" s="201"/>
      <c r="H911" s="201"/>
      <c r="I911" s="49"/>
      <c r="J911" s="201"/>
      <c r="K911" s="201"/>
      <c r="L911" s="202"/>
      <c r="M911" s="301"/>
      <c r="N911" s="302"/>
      <c r="O911" s="294"/>
      <c r="P911" s="294"/>
      <c r="Q911" s="294"/>
      <c r="R911" s="294"/>
      <c r="S911" s="294"/>
      <c r="T911" s="303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T911" s="192" t="s">
        <v>171</v>
      </c>
      <c r="AU911" s="192" t="s">
        <v>80</v>
      </c>
    </row>
    <row r="912" spans="1:65" s="330" customFormat="1" x14ac:dyDescent="0.2">
      <c r="B912" s="331"/>
      <c r="D912" s="299" t="s">
        <v>149</v>
      </c>
      <c r="E912" s="332" t="s">
        <v>1</v>
      </c>
      <c r="F912" s="333" t="s">
        <v>166</v>
      </c>
      <c r="H912" s="334">
        <v>5</v>
      </c>
      <c r="I912" s="142"/>
      <c r="L912" s="331"/>
      <c r="M912" s="335"/>
      <c r="N912" s="336"/>
      <c r="O912" s="336"/>
      <c r="P912" s="336"/>
      <c r="Q912" s="336"/>
      <c r="R912" s="336"/>
      <c r="S912" s="336"/>
      <c r="T912" s="337"/>
      <c r="AT912" s="332" t="s">
        <v>149</v>
      </c>
      <c r="AU912" s="332" t="s">
        <v>80</v>
      </c>
      <c r="AV912" s="330" t="s">
        <v>80</v>
      </c>
      <c r="AW912" s="330" t="s">
        <v>32</v>
      </c>
      <c r="AX912" s="330" t="s">
        <v>78</v>
      </c>
      <c r="AY912" s="332" t="s">
        <v>135</v>
      </c>
    </row>
    <row r="913" spans="1:65" s="205" customFormat="1" ht="16.5" customHeight="1" x14ac:dyDescent="0.2">
      <c r="A913" s="201"/>
      <c r="B913" s="202"/>
      <c r="C913" s="286" t="s">
        <v>1602</v>
      </c>
      <c r="D913" s="286" t="s">
        <v>137</v>
      </c>
      <c r="E913" s="287" t="s">
        <v>1603</v>
      </c>
      <c r="F913" s="288" t="s">
        <v>1604</v>
      </c>
      <c r="G913" s="289" t="s">
        <v>234</v>
      </c>
      <c r="H913" s="290">
        <v>101.5</v>
      </c>
      <c r="I913" s="119"/>
      <c r="J913" s="291">
        <f>ROUND(I913*H913,2)</f>
        <v>0</v>
      </c>
      <c r="K913" s="288" t="s">
        <v>155</v>
      </c>
      <c r="L913" s="202"/>
      <c r="M913" s="292" t="s">
        <v>1</v>
      </c>
      <c r="N913" s="293" t="s">
        <v>40</v>
      </c>
      <c r="O913" s="294"/>
      <c r="P913" s="295">
        <f>O913*H913</f>
        <v>0</v>
      </c>
      <c r="Q913" s="295">
        <v>0</v>
      </c>
      <c r="R913" s="295">
        <f>Q913*H913</f>
        <v>0</v>
      </c>
      <c r="S913" s="295">
        <v>9.2999999999999999E-2</v>
      </c>
      <c r="T913" s="296">
        <f>S913*H913</f>
        <v>9.4395000000000007</v>
      </c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R913" s="297" t="s">
        <v>141</v>
      </c>
      <c r="AT913" s="297" t="s">
        <v>137</v>
      </c>
      <c r="AU913" s="297" t="s">
        <v>80</v>
      </c>
      <c r="AY913" s="192" t="s">
        <v>135</v>
      </c>
      <c r="BE913" s="298">
        <f>IF(N913="základní",J913,0)</f>
        <v>0</v>
      </c>
      <c r="BF913" s="298">
        <f>IF(N913="snížená",J913,0)</f>
        <v>0</v>
      </c>
      <c r="BG913" s="298">
        <f>IF(N913="zákl. přenesená",J913,0)</f>
        <v>0</v>
      </c>
      <c r="BH913" s="298">
        <f>IF(N913="sníž. přenesená",J913,0)</f>
        <v>0</v>
      </c>
      <c r="BI913" s="298">
        <f>IF(N913="nulová",J913,0)</f>
        <v>0</v>
      </c>
      <c r="BJ913" s="192" t="s">
        <v>78</v>
      </c>
      <c r="BK913" s="298">
        <f>ROUND(I913*H913,2)</f>
        <v>0</v>
      </c>
      <c r="BL913" s="192" t="s">
        <v>141</v>
      </c>
      <c r="BM913" s="297" t="s">
        <v>1605</v>
      </c>
    </row>
    <row r="914" spans="1:65" s="205" customFormat="1" x14ac:dyDescent="0.2">
      <c r="A914" s="201"/>
      <c r="B914" s="202"/>
      <c r="C914" s="201"/>
      <c r="D914" s="299" t="s">
        <v>143</v>
      </c>
      <c r="E914" s="201"/>
      <c r="F914" s="300" t="s">
        <v>1606</v>
      </c>
      <c r="G914" s="201"/>
      <c r="H914" s="201"/>
      <c r="I914" s="49"/>
      <c r="J914" s="201"/>
      <c r="K914" s="201"/>
      <c r="L914" s="202"/>
      <c r="M914" s="301"/>
      <c r="N914" s="302"/>
      <c r="O914" s="294"/>
      <c r="P914" s="294"/>
      <c r="Q914" s="294"/>
      <c r="R914" s="294"/>
      <c r="S914" s="294"/>
      <c r="T914" s="303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T914" s="192" t="s">
        <v>143</v>
      </c>
      <c r="AU914" s="192" t="s">
        <v>80</v>
      </c>
    </row>
    <row r="915" spans="1:65" s="330" customFormat="1" x14ac:dyDescent="0.2">
      <c r="B915" s="331"/>
      <c r="D915" s="299" t="s">
        <v>149</v>
      </c>
      <c r="E915" s="332" t="s">
        <v>1</v>
      </c>
      <c r="F915" s="333" t="s">
        <v>1607</v>
      </c>
      <c r="H915" s="334">
        <v>101.5</v>
      </c>
      <c r="I915" s="142"/>
      <c r="L915" s="331"/>
      <c r="M915" s="335"/>
      <c r="N915" s="336"/>
      <c r="O915" s="336"/>
      <c r="P915" s="336"/>
      <c r="Q915" s="336"/>
      <c r="R915" s="336"/>
      <c r="S915" s="336"/>
      <c r="T915" s="337"/>
      <c r="AT915" s="332" t="s">
        <v>149</v>
      </c>
      <c r="AU915" s="332" t="s">
        <v>80</v>
      </c>
      <c r="AV915" s="330" t="s">
        <v>80</v>
      </c>
      <c r="AW915" s="330" t="s">
        <v>32</v>
      </c>
      <c r="AX915" s="330" t="s">
        <v>78</v>
      </c>
      <c r="AY915" s="332" t="s">
        <v>135</v>
      </c>
    </row>
    <row r="916" spans="1:65" s="205" customFormat="1" ht="16.5" customHeight="1" x14ac:dyDescent="0.2">
      <c r="A916" s="201"/>
      <c r="B916" s="202"/>
      <c r="C916" s="286" t="s">
        <v>1608</v>
      </c>
      <c r="D916" s="286" t="s">
        <v>137</v>
      </c>
      <c r="E916" s="287" t="s">
        <v>1609</v>
      </c>
      <c r="F916" s="288" t="s">
        <v>1610</v>
      </c>
      <c r="G916" s="289" t="s">
        <v>234</v>
      </c>
      <c r="H916" s="290">
        <v>452.6</v>
      </c>
      <c r="I916" s="119"/>
      <c r="J916" s="291">
        <f>ROUND(I916*H916,2)</f>
        <v>0</v>
      </c>
      <c r="K916" s="288" t="s">
        <v>1</v>
      </c>
      <c r="L916" s="202"/>
      <c r="M916" s="292" t="s">
        <v>1</v>
      </c>
      <c r="N916" s="293" t="s">
        <v>40</v>
      </c>
      <c r="O916" s="294"/>
      <c r="P916" s="295">
        <f>O916*H916</f>
        <v>0</v>
      </c>
      <c r="Q916" s="295">
        <v>0</v>
      </c>
      <c r="R916" s="295">
        <f>Q916*H916</f>
        <v>0</v>
      </c>
      <c r="S916" s="295">
        <v>0.14000000000000001</v>
      </c>
      <c r="T916" s="296">
        <f>S916*H916</f>
        <v>63.364000000000011</v>
      </c>
      <c r="U916" s="201"/>
      <c r="V916" s="201"/>
      <c r="W916" s="201"/>
      <c r="X916" s="201"/>
      <c r="Y916" s="201"/>
      <c r="Z916" s="201"/>
      <c r="AA916" s="201"/>
      <c r="AB916" s="201"/>
      <c r="AC916" s="201"/>
      <c r="AD916" s="201"/>
      <c r="AE916" s="201"/>
      <c r="AR916" s="297" t="s">
        <v>141</v>
      </c>
      <c r="AT916" s="297" t="s">
        <v>137</v>
      </c>
      <c r="AU916" s="297" t="s">
        <v>80</v>
      </c>
      <c r="AY916" s="192" t="s">
        <v>135</v>
      </c>
      <c r="BE916" s="298">
        <f>IF(N916="základní",J916,0)</f>
        <v>0</v>
      </c>
      <c r="BF916" s="298">
        <f>IF(N916="snížená",J916,0)</f>
        <v>0</v>
      </c>
      <c r="BG916" s="298">
        <f>IF(N916="zákl. přenesená",J916,0)</f>
        <v>0</v>
      </c>
      <c r="BH916" s="298">
        <f>IF(N916="sníž. přenesená",J916,0)</f>
        <v>0</v>
      </c>
      <c r="BI916" s="298">
        <f>IF(N916="nulová",J916,0)</f>
        <v>0</v>
      </c>
      <c r="BJ916" s="192" t="s">
        <v>78</v>
      </c>
      <c r="BK916" s="298">
        <f>ROUND(I916*H916,2)</f>
        <v>0</v>
      </c>
      <c r="BL916" s="192" t="s">
        <v>141</v>
      </c>
      <c r="BM916" s="297" t="s">
        <v>1611</v>
      </c>
    </row>
    <row r="917" spans="1:65" s="205" customFormat="1" x14ac:dyDescent="0.2">
      <c r="A917" s="201"/>
      <c r="B917" s="202"/>
      <c r="C917" s="201"/>
      <c r="D917" s="299" t="s">
        <v>143</v>
      </c>
      <c r="E917" s="201"/>
      <c r="F917" s="300" t="s">
        <v>1612</v>
      </c>
      <c r="G917" s="201"/>
      <c r="H917" s="201"/>
      <c r="I917" s="49"/>
      <c r="J917" s="201"/>
      <c r="K917" s="201"/>
      <c r="L917" s="202"/>
      <c r="M917" s="301"/>
      <c r="N917" s="302"/>
      <c r="O917" s="294"/>
      <c r="P917" s="294"/>
      <c r="Q917" s="294"/>
      <c r="R917" s="294"/>
      <c r="S917" s="294"/>
      <c r="T917" s="303"/>
      <c r="U917" s="201"/>
      <c r="V917" s="201"/>
      <c r="W917" s="201"/>
      <c r="X917" s="201"/>
      <c r="Y917" s="201"/>
      <c r="Z917" s="201"/>
      <c r="AA917" s="201"/>
      <c r="AB917" s="201"/>
      <c r="AC917" s="201"/>
      <c r="AD917" s="201"/>
      <c r="AE917" s="201"/>
      <c r="AT917" s="192" t="s">
        <v>143</v>
      </c>
      <c r="AU917" s="192" t="s">
        <v>80</v>
      </c>
    </row>
    <row r="918" spans="1:65" s="330" customFormat="1" x14ac:dyDescent="0.2">
      <c r="B918" s="331"/>
      <c r="D918" s="299" t="s">
        <v>149</v>
      </c>
      <c r="E918" s="332" t="s">
        <v>1</v>
      </c>
      <c r="F918" s="333" t="s">
        <v>1613</v>
      </c>
      <c r="H918" s="334">
        <v>452.6</v>
      </c>
      <c r="I918" s="142"/>
      <c r="L918" s="331"/>
      <c r="M918" s="335"/>
      <c r="N918" s="336"/>
      <c r="O918" s="336"/>
      <c r="P918" s="336"/>
      <c r="Q918" s="336"/>
      <c r="R918" s="336"/>
      <c r="S918" s="336"/>
      <c r="T918" s="337"/>
      <c r="AT918" s="332" t="s">
        <v>149</v>
      </c>
      <c r="AU918" s="332" t="s">
        <v>80</v>
      </c>
      <c r="AV918" s="330" t="s">
        <v>80</v>
      </c>
      <c r="AW918" s="330" t="s">
        <v>32</v>
      </c>
      <c r="AX918" s="330" t="s">
        <v>78</v>
      </c>
      <c r="AY918" s="332" t="s">
        <v>135</v>
      </c>
    </row>
    <row r="919" spans="1:65" s="205" customFormat="1" ht="16.5" customHeight="1" x14ac:dyDescent="0.2">
      <c r="A919" s="201"/>
      <c r="B919" s="202"/>
      <c r="C919" s="286" t="s">
        <v>1614</v>
      </c>
      <c r="D919" s="286" t="s">
        <v>137</v>
      </c>
      <c r="E919" s="287" t="s">
        <v>1615</v>
      </c>
      <c r="F919" s="288" t="s">
        <v>1616</v>
      </c>
      <c r="G919" s="289" t="s">
        <v>234</v>
      </c>
      <c r="H919" s="290">
        <v>72.7</v>
      </c>
      <c r="I919" s="119"/>
      <c r="J919" s="291">
        <f>ROUND(I919*H919,2)</f>
        <v>0</v>
      </c>
      <c r="K919" s="288" t="s">
        <v>1</v>
      </c>
      <c r="L919" s="202"/>
      <c r="M919" s="292" t="s">
        <v>1</v>
      </c>
      <c r="N919" s="293" t="s">
        <v>40</v>
      </c>
      <c r="O919" s="294"/>
      <c r="P919" s="295">
        <f>O919*H919</f>
        <v>0</v>
      </c>
      <c r="Q919" s="295">
        <v>0</v>
      </c>
      <c r="R919" s="295">
        <f>Q919*H919</f>
        <v>0</v>
      </c>
      <c r="S919" s="295">
        <v>0.19500000000000001</v>
      </c>
      <c r="T919" s="296">
        <f>S919*H919</f>
        <v>14.176500000000001</v>
      </c>
      <c r="U919" s="201"/>
      <c r="V919" s="201"/>
      <c r="W919" s="201"/>
      <c r="X919" s="201"/>
      <c r="Y919" s="201"/>
      <c r="Z919" s="201"/>
      <c r="AA919" s="201"/>
      <c r="AB919" s="201"/>
      <c r="AC919" s="201"/>
      <c r="AD919" s="201"/>
      <c r="AE919" s="201"/>
      <c r="AR919" s="297" t="s">
        <v>141</v>
      </c>
      <c r="AT919" s="297" t="s">
        <v>137</v>
      </c>
      <c r="AU919" s="297" t="s">
        <v>80</v>
      </c>
      <c r="AY919" s="192" t="s">
        <v>135</v>
      </c>
      <c r="BE919" s="298">
        <f>IF(N919="základní",J919,0)</f>
        <v>0</v>
      </c>
      <c r="BF919" s="298">
        <f>IF(N919="snížená",J919,0)</f>
        <v>0</v>
      </c>
      <c r="BG919" s="298">
        <f>IF(N919="zákl. přenesená",J919,0)</f>
        <v>0</v>
      </c>
      <c r="BH919" s="298">
        <f>IF(N919="sníž. přenesená",J919,0)</f>
        <v>0</v>
      </c>
      <c r="BI919" s="298">
        <f>IF(N919="nulová",J919,0)</f>
        <v>0</v>
      </c>
      <c r="BJ919" s="192" t="s">
        <v>78</v>
      </c>
      <c r="BK919" s="298">
        <f>ROUND(I919*H919,2)</f>
        <v>0</v>
      </c>
      <c r="BL919" s="192" t="s">
        <v>141</v>
      </c>
      <c r="BM919" s="297" t="s">
        <v>1617</v>
      </c>
    </row>
    <row r="920" spans="1:65" s="205" customFormat="1" x14ac:dyDescent="0.2">
      <c r="A920" s="201"/>
      <c r="B920" s="202"/>
      <c r="C920" s="201"/>
      <c r="D920" s="299" t="s">
        <v>143</v>
      </c>
      <c r="E920" s="201"/>
      <c r="F920" s="300" t="s">
        <v>1618</v>
      </c>
      <c r="G920" s="201"/>
      <c r="H920" s="201"/>
      <c r="I920" s="49"/>
      <c r="J920" s="201"/>
      <c r="K920" s="201"/>
      <c r="L920" s="202"/>
      <c r="M920" s="301"/>
      <c r="N920" s="302"/>
      <c r="O920" s="294"/>
      <c r="P920" s="294"/>
      <c r="Q920" s="294"/>
      <c r="R920" s="294"/>
      <c r="S920" s="294"/>
      <c r="T920" s="303"/>
      <c r="U920" s="201"/>
      <c r="V920" s="201"/>
      <c r="W920" s="201"/>
      <c r="X920" s="201"/>
      <c r="Y920" s="201"/>
      <c r="Z920" s="201"/>
      <c r="AA920" s="201"/>
      <c r="AB920" s="201"/>
      <c r="AC920" s="201"/>
      <c r="AD920" s="201"/>
      <c r="AE920" s="201"/>
      <c r="AT920" s="192" t="s">
        <v>143</v>
      </c>
      <c r="AU920" s="192" t="s">
        <v>80</v>
      </c>
    </row>
    <row r="921" spans="1:65" s="330" customFormat="1" x14ac:dyDescent="0.2">
      <c r="B921" s="331"/>
      <c r="D921" s="299" t="s">
        <v>149</v>
      </c>
      <c r="E921" s="332" t="s">
        <v>1</v>
      </c>
      <c r="F921" s="333" t="s">
        <v>1619</v>
      </c>
      <c r="H921" s="334">
        <v>72.7</v>
      </c>
      <c r="I921" s="142"/>
      <c r="L921" s="331"/>
      <c r="M921" s="335"/>
      <c r="N921" s="336"/>
      <c r="O921" s="336"/>
      <c r="P921" s="336"/>
      <c r="Q921" s="336"/>
      <c r="R921" s="336"/>
      <c r="S921" s="336"/>
      <c r="T921" s="337"/>
      <c r="AT921" s="332" t="s">
        <v>149</v>
      </c>
      <c r="AU921" s="332" t="s">
        <v>80</v>
      </c>
      <c r="AV921" s="330" t="s">
        <v>80</v>
      </c>
      <c r="AW921" s="330" t="s">
        <v>32</v>
      </c>
      <c r="AX921" s="330" t="s">
        <v>78</v>
      </c>
      <c r="AY921" s="332" t="s">
        <v>135</v>
      </c>
    </row>
    <row r="922" spans="1:65" s="273" customFormat="1" ht="22.9" customHeight="1" x14ac:dyDescent="0.2">
      <c r="B922" s="274"/>
      <c r="D922" s="275" t="s">
        <v>71</v>
      </c>
      <c r="E922" s="284" t="s">
        <v>1042</v>
      </c>
      <c r="F922" s="284" t="s">
        <v>1043</v>
      </c>
      <c r="I922" s="103"/>
      <c r="J922" s="285">
        <f>BK922</f>
        <v>0</v>
      </c>
      <c r="L922" s="274"/>
      <c r="M922" s="278"/>
      <c r="N922" s="279"/>
      <c r="O922" s="279"/>
      <c r="P922" s="280">
        <f>SUM(P923:P939)</f>
        <v>0</v>
      </c>
      <c r="Q922" s="279"/>
      <c r="R922" s="280">
        <f>SUM(R923:R939)</f>
        <v>0</v>
      </c>
      <c r="S922" s="279"/>
      <c r="T922" s="281">
        <f>SUM(T923:T939)</f>
        <v>0</v>
      </c>
      <c r="AR922" s="275" t="s">
        <v>78</v>
      </c>
      <c r="AT922" s="282" t="s">
        <v>71</v>
      </c>
      <c r="AU922" s="282" t="s">
        <v>78</v>
      </c>
      <c r="AY922" s="275" t="s">
        <v>135</v>
      </c>
      <c r="BK922" s="283">
        <f>SUM(BK923:BK939)</f>
        <v>0</v>
      </c>
    </row>
    <row r="923" spans="1:65" s="205" customFormat="1" ht="16.5" customHeight="1" x14ac:dyDescent="0.2">
      <c r="A923" s="201"/>
      <c r="B923" s="202"/>
      <c r="C923" s="286" t="s">
        <v>1620</v>
      </c>
      <c r="D923" s="286" t="s">
        <v>137</v>
      </c>
      <c r="E923" s="287" t="s">
        <v>1045</v>
      </c>
      <c r="F923" s="288" t="s">
        <v>1046</v>
      </c>
      <c r="G923" s="289" t="s">
        <v>453</v>
      </c>
      <c r="H923" s="290">
        <v>3548.223</v>
      </c>
      <c r="I923" s="119"/>
      <c r="J923" s="291">
        <f>ROUND(I923*H923,2)</f>
        <v>0</v>
      </c>
      <c r="K923" s="288" t="s">
        <v>155</v>
      </c>
      <c r="L923" s="202"/>
      <c r="M923" s="292" t="s">
        <v>1</v>
      </c>
      <c r="N923" s="293" t="s">
        <v>40</v>
      </c>
      <c r="O923" s="294"/>
      <c r="P923" s="295">
        <f>O923*H923</f>
        <v>0</v>
      </c>
      <c r="Q923" s="295">
        <v>0</v>
      </c>
      <c r="R923" s="295">
        <f>Q923*H923</f>
        <v>0</v>
      </c>
      <c r="S923" s="295">
        <v>0</v>
      </c>
      <c r="T923" s="296">
        <f>S923*H923</f>
        <v>0</v>
      </c>
      <c r="U923" s="201"/>
      <c r="V923" s="201"/>
      <c r="W923" s="201"/>
      <c r="X923" s="201"/>
      <c r="Y923" s="201"/>
      <c r="Z923" s="201"/>
      <c r="AA923" s="201"/>
      <c r="AB923" s="201"/>
      <c r="AC923" s="201"/>
      <c r="AD923" s="201"/>
      <c r="AE923" s="201"/>
      <c r="AR923" s="297" t="s">
        <v>141</v>
      </c>
      <c r="AT923" s="297" t="s">
        <v>137</v>
      </c>
      <c r="AU923" s="297" t="s">
        <v>80</v>
      </c>
      <c r="AY923" s="192" t="s">
        <v>135</v>
      </c>
      <c r="BE923" s="298">
        <f>IF(N923="základní",J923,0)</f>
        <v>0</v>
      </c>
      <c r="BF923" s="298">
        <f>IF(N923="snížená",J923,0)</f>
        <v>0</v>
      </c>
      <c r="BG923" s="298">
        <f>IF(N923="zákl. přenesená",J923,0)</f>
        <v>0</v>
      </c>
      <c r="BH923" s="298">
        <f>IF(N923="sníž. přenesená",J923,0)</f>
        <v>0</v>
      </c>
      <c r="BI923" s="298">
        <f>IF(N923="nulová",J923,0)</f>
        <v>0</v>
      </c>
      <c r="BJ923" s="192" t="s">
        <v>78</v>
      </c>
      <c r="BK923" s="298">
        <f>ROUND(I923*H923,2)</f>
        <v>0</v>
      </c>
      <c r="BL923" s="192" t="s">
        <v>141</v>
      </c>
      <c r="BM923" s="297" t="s">
        <v>1621</v>
      </c>
    </row>
    <row r="924" spans="1:65" s="205" customFormat="1" ht="19.5" x14ac:dyDescent="0.2">
      <c r="A924" s="201"/>
      <c r="B924" s="202"/>
      <c r="C924" s="201"/>
      <c r="D924" s="299" t="s">
        <v>143</v>
      </c>
      <c r="E924" s="201"/>
      <c r="F924" s="300" t="s">
        <v>1048</v>
      </c>
      <c r="G924" s="201"/>
      <c r="H924" s="201"/>
      <c r="I924" s="49"/>
      <c r="J924" s="201"/>
      <c r="K924" s="201"/>
      <c r="L924" s="202"/>
      <c r="M924" s="301"/>
      <c r="N924" s="302"/>
      <c r="O924" s="294"/>
      <c r="P924" s="294"/>
      <c r="Q924" s="294"/>
      <c r="R924" s="294"/>
      <c r="S924" s="294"/>
      <c r="T924" s="303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T924" s="192" t="s">
        <v>143</v>
      </c>
      <c r="AU924" s="192" t="s">
        <v>80</v>
      </c>
    </row>
    <row r="925" spans="1:65" s="205" customFormat="1" ht="24" customHeight="1" x14ac:dyDescent="0.2">
      <c r="A925" s="201"/>
      <c r="B925" s="202"/>
      <c r="C925" s="286" t="s">
        <v>1622</v>
      </c>
      <c r="D925" s="286" t="s">
        <v>137</v>
      </c>
      <c r="E925" s="287" t="s">
        <v>1050</v>
      </c>
      <c r="F925" s="288" t="s">
        <v>1051</v>
      </c>
      <c r="G925" s="289" t="s">
        <v>453</v>
      </c>
      <c r="H925" s="290">
        <v>49675.122000000003</v>
      </c>
      <c r="I925" s="119"/>
      <c r="J925" s="291">
        <f>ROUND(I925*H925,2)</f>
        <v>0</v>
      </c>
      <c r="K925" s="288" t="s">
        <v>155</v>
      </c>
      <c r="L925" s="202"/>
      <c r="M925" s="292" t="s">
        <v>1</v>
      </c>
      <c r="N925" s="293" t="s">
        <v>40</v>
      </c>
      <c r="O925" s="294"/>
      <c r="P925" s="295">
        <f>O925*H925</f>
        <v>0</v>
      </c>
      <c r="Q925" s="295">
        <v>0</v>
      </c>
      <c r="R925" s="295">
        <f>Q925*H925</f>
        <v>0</v>
      </c>
      <c r="S925" s="295">
        <v>0</v>
      </c>
      <c r="T925" s="296">
        <f>S925*H925</f>
        <v>0</v>
      </c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R925" s="297" t="s">
        <v>141</v>
      </c>
      <c r="AT925" s="297" t="s">
        <v>137</v>
      </c>
      <c r="AU925" s="297" t="s">
        <v>80</v>
      </c>
      <c r="AY925" s="192" t="s">
        <v>135</v>
      </c>
      <c r="BE925" s="298">
        <f>IF(N925="základní",J925,0)</f>
        <v>0</v>
      </c>
      <c r="BF925" s="298">
        <f>IF(N925="snížená",J925,0)</f>
        <v>0</v>
      </c>
      <c r="BG925" s="298">
        <f>IF(N925="zákl. přenesená",J925,0)</f>
        <v>0</v>
      </c>
      <c r="BH925" s="298">
        <f>IF(N925="sníž. přenesená",J925,0)</f>
        <v>0</v>
      </c>
      <c r="BI925" s="298">
        <f>IF(N925="nulová",J925,0)</f>
        <v>0</v>
      </c>
      <c r="BJ925" s="192" t="s">
        <v>78</v>
      </c>
      <c r="BK925" s="298">
        <f>ROUND(I925*H925,2)</f>
        <v>0</v>
      </c>
      <c r="BL925" s="192" t="s">
        <v>141</v>
      </c>
      <c r="BM925" s="297" t="s">
        <v>1623</v>
      </c>
    </row>
    <row r="926" spans="1:65" s="205" customFormat="1" ht="29.25" x14ac:dyDescent="0.2">
      <c r="A926" s="201"/>
      <c r="B926" s="202"/>
      <c r="C926" s="201"/>
      <c r="D926" s="299" t="s">
        <v>143</v>
      </c>
      <c r="E926" s="201"/>
      <c r="F926" s="300" t="s">
        <v>1053</v>
      </c>
      <c r="G926" s="201"/>
      <c r="H926" s="201"/>
      <c r="I926" s="49"/>
      <c r="J926" s="201"/>
      <c r="K926" s="201"/>
      <c r="L926" s="202"/>
      <c r="M926" s="301"/>
      <c r="N926" s="302"/>
      <c r="O926" s="294"/>
      <c r="P926" s="294"/>
      <c r="Q926" s="294"/>
      <c r="R926" s="294"/>
      <c r="S926" s="294"/>
      <c r="T926" s="303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T926" s="192" t="s">
        <v>143</v>
      </c>
      <c r="AU926" s="192" t="s">
        <v>80</v>
      </c>
    </row>
    <row r="927" spans="1:65" s="330" customFormat="1" x14ac:dyDescent="0.2">
      <c r="B927" s="331"/>
      <c r="D927" s="299" t="s">
        <v>149</v>
      </c>
      <c r="F927" s="333" t="s">
        <v>1624</v>
      </c>
      <c r="H927" s="334">
        <v>49675.122000000003</v>
      </c>
      <c r="I927" s="142"/>
      <c r="L927" s="331"/>
      <c r="M927" s="335"/>
      <c r="N927" s="336"/>
      <c r="O927" s="336"/>
      <c r="P927" s="336"/>
      <c r="Q927" s="336"/>
      <c r="R927" s="336"/>
      <c r="S927" s="336"/>
      <c r="T927" s="337"/>
      <c r="AT927" s="332" t="s">
        <v>149</v>
      </c>
      <c r="AU927" s="332" t="s">
        <v>80</v>
      </c>
      <c r="AV927" s="330" t="s">
        <v>80</v>
      </c>
      <c r="AW927" s="330" t="s">
        <v>3</v>
      </c>
      <c r="AX927" s="330" t="s">
        <v>78</v>
      </c>
      <c r="AY927" s="332" t="s">
        <v>135</v>
      </c>
    </row>
    <row r="928" spans="1:65" s="205" customFormat="1" ht="24" customHeight="1" x14ac:dyDescent="0.2">
      <c r="A928" s="201"/>
      <c r="B928" s="202"/>
      <c r="C928" s="286" t="s">
        <v>1625</v>
      </c>
      <c r="D928" s="286" t="s">
        <v>137</v>
      </c>
      <c r="E928" s="287" t="s">
        <v>1056</v>
      </c>
      <c r="F928" s="288" t="s">
        <v>1057</v>
      </c>
      <c r="G928" s="289" t="s">
        <v>453</v>
      </c>
      <c r="H928" s="290">
        <v>3548.223</v>
      </c>
      <c r="I928" s="119"/>
      <c r="J928" s="291">
        <f>ROUND(I928*H928,2)</f>
        <v>0</v>
      </c>
      <c r="K928" s="288" t="s">
        <v>155</v>
      </c>
      <c r="L928" s="202"/>
      <c r="M928" s="292" t="s">
        <v>1</v>
      </c>
      <c r="N928" s="293" t="s">
        <v>40</v>
      </c>
      <c r="O928" s="294"/>
      <c r="P928" s="295">
        <f>O928*H928</f>
        <v>0</v>
      </c>
      <c r="Q928" s="295">
        <v>0</v>
      </c>
      <c r="R928" s="295">
        <f>Q928*H928</f>
        <v>0</v>
      </c>
      <c r="S928" s="295">
        <v>0</v>
      </c>
      <c r="T928" s="296">
        <f>S928*H928</f>
        <v>0</v>
      </c>
      <c r="U928" s="201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R928" s="297" t="s">
        <v>141</v>
      </c>
      <c r="AT928" s="297" t="s">
        <v>137</v>
      </c>
      <c r="AU928" s="297" t="s">
        <v>80</v>
      </c>
      <c r="AY928" s="192" t="s">
        <v>135</v>
      </c>
      <c r="BE928" s="298">
        <f>IF(N928="základní",J928,0)</f>
        <v>0</v>
      </c>
      <c r="BF928" s="298">
        <f>IF(N928="snížená",J928,0)</f>
        <v>0</v>
      </c>
      <c r="BG928" s="298">
        <f>IF(N928="zákl. přenesená",J928,0)</f>
        <v>0</v>
      </c>
      <c r="BH928" s="298">
        <f>IF(N928="sníž. přenesená",J928,0)</f>
        <v>0</v>
      </c>
      <c r="BI928" s="298">
        <f>IF(N928="nulová",J928,0)</f>
        <v>0</v>
      </c>
      <c r="BJ928" s="192" t="s">
        <v>78</v>
      </c>
      <c r="BK928" s="298">
        <f>ROUND(I928*H928,2)</f>
        <v>0</v>
      </c>
      <c r="BL928" s="192" t="s">
        <v>141</v>
      </c>
      <c r="BM928" s="297" t="s">
        <v>1626</v>
      </c>
    </row>
    <row r="929" spans="1:65" s="205" customFormat="1" x14ac:dyDescent="0.2">
      <c r="A929" s="201"/>
      <c r="B929" s="202"/>
      <c r="C929" s="201"/>
      <c r="D929" s="299" t="s">
        <v>143</v>
      </c>
      <c r="E929" s="201"/>
      <c r="F929" s="300" t="s">
        <v>1059</v>
      </c>
      <c r="G929" s="201"/>
      <c r="H929" s="201"/>
      <c r="I929" s="49"/>
      <c r="J929" s="201"/>
      <c r="K929" s="201"/>
      <c r="L929" s="202"/>
      <c r="M929" s="301"/>
      <c r="N929" s="302"/>
      <c r="O929" s="294"/>
      <c r="P929" s="294"/>
      <c r="Q929" s="294"/>
      <c r="R929" s="294"/>
      <c r="S929" s="294"/>
      <c r="T929" s="303"/>
      <c r="U929" s="201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T929" s="192" t="s">
        <v>143</v>
      </c>
      <c r="AU929" s="192" t="s">
        <v>80</v>
      </c>
    </row>
    <row r="930" spans="1:65" s="205" customFormat="1" ht="24" customHeight="1" x14ac:dyDescent="0.2">
      <c r="A930" s="201"/>
      <c r="B930" s="202"/>
      <c r="C930" s="286" t="s">
        <v>1627</v>
      </c>
      <c r="D930" s="286" t="s">
        <v>137</v>
      </c>
      <c r="E930" s="287" t="s">
        <v>1061</v>
      </c>
      <c r="F930" s="288" t="s">
        <v>1062</v>
      </c>
      <c r="G930" s="289" t="s">
        <v>453</v>
      </c>
      <c r="H930" s="290">
        <v>1635.9</v>
      </c>
      <c r="I930" s="119"/>
      <c r="J930" s="291">
        <f>ROUND(I930*H930,2)</f>
        <v>0</v>
      </c>
      <c r="K930" s="288" t="s">
        <v>155</v>
      </c>
      <c r="L930" s="202"/>
      <c r="M930" s="292" t="s">
        <v>1</v>
      </c>
      <c r="N930" s="293" t="s">
        <v>40</v>
      </c>
      <c r="O930" s="294"/>
      <c r="P930" s="295">
        <f>O930*H930</f>
        <v>0</v>
      </c>
      <c r="Q930" s="295">
        <v>0</v>
      </c>
      <c r="R930" s="295">
        <f>Q930*H930</f>
        <v>0</v>
      </c>
      <c r="S930" s="295">
        <v>0</v>
      </c>
      <c r="T930" s="296">
        <f>S930*H930</f>
        <v>0</v>
      </c>
      <c r="U930" s="201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R930" s="297" t="s">
        <v>141</v>
      </c>
      <c r="AT930" s="297" t="s">
        <v>137</v>
      </c>
      <c r="AU930" s="297" t="s">
        <v>80</v>
      </c>
      <c r="AY930" s="192" t="s">
        <v>135</v>
      </c>
      <c r="BE930" s="298">
        <f>IF(N930="základní",J930,0)</f>
        <v>0</v>
      </c>
      <c r="BF930" s="298">
        <f>IF(N930="snížená",J930,0)</f>
        <v>0</v>
      </c>
      <c r="BG930" s="298">
        <f>IF(N930="zákl. přenesená",J930,0)</f>
        <v>0</v>
      </c>
      <c r="BH930" s="298">
        <f>IF(N930="sníž. přenesená",J930,0)</f>
        <v>0</v>
      </c>
      <c r="BI930" s="298">
        <f>IF(N930="nulová",J930,0)</f>
        <v>0</v>
      </c>
      <c r="BJ930" s="192" t="s">
        <v>78</v>
      </c>
      <c r="BK930" s="298">
        <f>ROUND(I930*H930,2)</f>
        <v>0</v>
      </c>
      <c r="BL930" s="192" t="s">
        <v>141</v>
      </c>
      <c r="BM930" s="297" t="s">
        <v>1628</v>
      </c>
    </row>
    <row r="931" spans="1:65" s="205" customFormat="1" ht="29.25" x14ac:dyDescent="0.2">
      <c r="A931" s="201"/>
      <c r="B931" s="202"/>
      <c r="C931" s="201"/>
      <c r="D931" s="299" t="s">
        <v>143</v>
      </c>
      <c r="E931" s="201"/>
      <c r="F931" s="300" t="s">
        <v>1064</v>
      </c>
      <c r="G931" s="201"/>
      <c r="H931" s="201"/>
      <c r="I931" s="49"/>
      <c r="J931" s="201"/>
      <c r="K931" s="201"/>
      <c r="L931" s="202"/>
      <c r="M931" s="301"/>
      <c r="N931" s="302"/>
      <c r="O931" s="294"/>
      <c r="P931" s="294"/>
      <c r="Q931" s="294"/>
      <c r="R931" s="294"/>
      <c r="S931" s="294"/>
      <c r="T931" s="303"/>
      <c r="U931" s="201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T931" s="192" t="s">
        <v>143</v>
      </c>
      <c r="AU931" s="192" t="s">
        <v>80</v>
      </c>
    </row>
    <row r="932" spans="1:65" s="330" customFormat="1" x14ac:dyDescent="0.2">
      <c r="B932" s="331"/>
      <c r="D932" s="299" t="s">
        <v>149</v>
      </c>
      <c r="E932" s="332" t="s">
        <v>1</v>
      </c>
      <c r="F932" s="333" t="s">
        <v>1629</v>
      </c>
      <c r="H932" s="334">
        <v>1635.9</v>
      </c>
      <c r="I932" s="142"/>
      <c r="L932" s="331"/>
      <c r="M932" s="335"/>
      <c r="N932" s="336"/>
      <c r="O932" s="336"/>
      <c r="P932" s="336"/>
      <c r="Q932" s="336"/>
      <c r="R932" s="336"/>
      <c r="S932" s="336"/>
      <c r="T932" s="337"/>
      <c r="AT932" s="332" t="s">
        <v>149</v>
      </c>
      <c r="AU932" s="332" t="s">
        <v>80</v>
      </c>
      <c r="AV932" s="330" t="s">
        <v>80</v>
      </c>
      <c r="AW932" s="330" t="s">
        <v>32</v>
      </c>
      <c r="AX932" s="330" t="s">
        <v>78</v>
      </c>
      <c r="AY932" s="332" t="s">
        <v>135</v>
      </c>
    </row>
    <row r="933" spans="1:65" s="205" customFormat="1" ht="24" customHeight="1" x14ac:dyDescent="0.2">
      <c r="A933" s="201"/>
      <c r="B933" s="202"/>
      <c r="C933" s="286" t="s">
        <v>1630</v>
      </c>
      <c r="D933" s="286" t="s">
        <v>137</v>
      </c>
      <c r="E933" s="287" t="s">
        <v>1067</v>
      </c>
      <c r="F933" s="288" t="s">
        <v>1068</v>
      </c>
      <c r="G933" s="289" t="s">
        <v>453</v>
      </c>
      <c r="H933" s="290">
        <v>1825.3230000000001</v>
      </c>
      <c r="I933" s="119"/>
      <c r="J933" s="291">
        <f>ROUND(I933*H933,2)</f>
        <v>0</v>
      </c>
      <c r="K933" s="288" t="s">
        <v>155</v>
      </c>
      <c r="L933" s="202"/>
      <c r="M933" s="292" t="s">
        <v>1</v>
      </c>
      <c r="N933" s="293" t="s">
        <v>40</v>
      </c>
      <c r="O933" s="294"/>
      <c r="P933" s="295">
        <f>O933*H933</f>
        <v>0</v>
      </c>
      <c r="Q933" s="295">
        <v>0</v>
      </c>
      <c r="R933" s="295">
        <f>Q933*H933</f>
        <v>0</v>
      </c>
      <c r="S933" s="295">
        <v>0</v>
      </c>
      <c r="T933" s="296">
        <f>S933*H933</f>
        <v>0</v>
      </c>
      <c r="U933" s="201"/>
      <c r="V933" s="201"/>
      <c r="W933" s="201"/>
      <c r="X933" s="201"/>
      <c r="Y933" s="201"/>
      <c r="Z933" s="201"/>
      <c r="AA933" s="201"/>
      <c r="AB933" s="201"/>
      <c r="AC933" s="201"/>
      <c r="AD933" s="201"/>
      <c r="AE933" s="201"/>
      <c r="AR933" s="297" t="s">
        <v>141</v>
      </c>
      <c r="AT933" s="297" t="s">
        <v>137</v>
      </c>
      <c r="AU933" s="297" t="s">
        <v>80</v>
      </c>
      <c r="AY933" s="192" t="s">
        <v>135</v>
      </c>
      <c r="BE933" s="298">
        <f>IF(N933="základní",J933,0)</f>
        <v>0</v>
      </c>
      <c r="BF933" s="298">
        <f>IF(N933="snížená",J933,0)</f>
        <v>0</v>
      </c>
      <c r="BG933" s="298">
        <f>IF(N933="zákl. přenesená",J933,0)</f>
        <v>0</v>
      </c>
      <c r="BH933" s="298">
        <f>IF(N933="sníž. přenesená",J933,0)</f>
        <v>0</v>
      </c>
      <c r="BI933" s="298">
        <f>IF(N933="nulová",J933,0)</f>
        <v>0</v>
      </c>
      <c r="BJ933" s="192" t="s">
        <v>78</v>
      </c>
      <c r="BK933" s="298">
        <f>ROUND(I933*H933,2)</f>
        <v>0</v>
      </c>
      <c r="BL933" s="192" t="s">
        <v>141</v>
      </c>
      <c r="BM933" s="297" t="s">
        <v>1631</v>
      </c>
    </row>
    <row r="934" spans="1:65" s="205" customFormat="1" ht="29.25" x14ac:dyDescent="0.2">
      <c r="A934" s="201"/>
      <c r="B934" s="202"/>
      <c r="C934" s="201"/>
      <c r="D934" s="299" t="s">
        <v>143</v>
      </c>
      <c r="E934" s="201"/>
      <c r="F934" s="300" t="s">
        <v>455</v>
      </c>
      <c r="G934" s="201"/>
      <c r="H934" s="201"/>
      <c r="I934" s="49"/>
      <c r="J934" s="201"/>
      <c r="K934" s="201"/>
      <c r="L934" s="202"/>
      <c r="M934" s="301"/>
      <c r="N934" s="302"/>
      <c r="O934" s="294"/>
      <c r="P934" s="294"/>
      <c r="Q934" s="294"/>
      <c r="R934" s="294"/>
      <c r="S934" s="294"/>
      <c r="T934" s="303"/>
      <c r="U934" s="201"/>
      <c r="V934" s="201"/>
      <c r="W934" s="201"/>
      <c r="X934" s="201"/>
      <c r="Y934" s="201"/>
      <c r="Z934" s="201"/>
      <c r="AA934" s="201"/>
      <c r="AB934" s="201"/>
      <c r="AC934" s="201"/>
      <c r="AD934" s="201"/>
      <c r="AE934" s="201"/>
      <c r="AT934" s="192" t="s">
        <v>143</v>
      </c>
      <c r="AU934" s="192" t="s">
        <v>80</v>
      </c>
    </row>
    <row r="935" spans="1:65" s="330" customFormat="1" x14ac:dyDescent="0.2">
      <c r="B935" s="331"/>
      <c r="D935" s="299" t="s">
        <v>149</v>
      </c>
      <c r="E935" s="332" t="s">
        <v>1</v>
      </c>
      <c r="F935" s="333" t="s">
        <v>1632</v>
      </c>
      <c r="H935" s="334">
        <v>1825.3230000000001</v>
      </c>
      <c r="I935" s="142"/>
      <c r="L935" s="331"/>
      <c r="M935" s="335"/>
      <c r="N935" s="336"/>
      <c r="O935" s="336"/>
      <c r="P935" s="336"/>
      <c r="Q935" s="336"/>
      <c r="R935" s="336"/>
      <c r="S935" s="336"/>
      <c r="T935" s="337"/>
      <c r="AT935" s="332" t="s">
        <v>149</v>
      </c>
      <c r="AU935" s="332" t="s">
        <v>80</v>
      </c>
      <c r="AV935" s="330" t="s">
        <v>80</v>
      </c>
      <c r="AW935" s="330" t="s">
        <v>32</v>
      </c>
      <c r="AX935" s="330" t="s">
        <v>78</v>
      </c>
      <c r="AY935" s="332" t="s">
        <v>135</v>
      </c>
    </row>
    <row r="936" spans="1:65" s="205" customFormat="1" ht="24" customHeight="1" x14ac:dyDescent="0.2">
      <c r="A936" s="201"/>
      <c r="B936" s="202"/>
      <c r="C936" s="286" t="s">
        <v>1633</v>
      </c>
      <c r="D936" s="286" t="s">
        <v>137</v>
      </c>
      <c r="E936" s="287" t="s">
        <v>1634</v>
      </c>
      <c r="F936" s="288" t="s">
        <v>1635</v>
      </c>
      <c r="G936" s="289" t="s">
        <v>453</v>
      </c>
      <c r="H936" s="290">
        <v>86.980999999999995</v>
      </c>
      <c r="I936" s="119"/>
      <c r="J936" s="291">
        <f>ROUND(I936*H936,2)</f>
        <v>0</v>
      </c>
      <c r="K936" s="288" t="s">
        <v>155</v>
      </c>
      <c r="L936" s="202"/>
      <c r="M936" s="292" t="s">
        <v>1</v>
      </c>
      <c r="N936" s="293" t="s">
        <v>40</v>
      </c>
      <c r="O936" s="294"/>
      <c r="P936" s="295">
        <f>O936*H936</f>
        <v>0</v>
      </c>
      <c r="Q936" s="295">
        <v>0</v>
      </c>
      <c r="R936" s="295">
        <f>Q936*H936</f>
        <v>0</v>
      </c>
      <c r="S936" s="295">
        <v>0</v>
      </c>
      <c r="T936" s="296">
        <f>S936*H936</f>
        <v>0</v>
      </c>
      <c r="U936" s="201"/>
      <c r="V936" s="201"/>
      <c r="W936" s="201"/>
      <c r="X936" s="201"/>
      <c r="Y936" s="201"/>
      <c r="Z936" s="201"/>
      <c r="AA936" s="201"/>
      <c r="AB936" s="201"/>
      <c r="AC936" s="201"/>
      <c r="AD936" s="201"/>
      <c r="AE936" s="201"/>
      <c r="AR936" s="297" t="s">
        <v>141</v>
      </c>
      <c r="AT936" s="297" t="s">
        <v>137</v>
      </c>
      <c r="AU936" s="297" t="s">
        <v>80</v>
      </c>
      <c r="AY936" s="192" t="s">
        <v>135</v>
      </c>
      <c r="BE936" s="298">
        <f>IF(N936="základní",J936,0)</f>
        <v>0</v>
      </c>
      <c r="BF936" s="298">
        <f>IF(N936="snížená",J936,0)</f>
        <v>0</v>
      </c>
      <c r="BG936" s="298">
        <f>IF(N936="zákl. přenesená",J936,0)</f>
        <v>0</v>
      </c>
      <c r="BH936" s="298">
        <f>IF(N936="sníž. přenesená",J936,0)</f>
        <v>0</v>
      </c>
      <c r="BI936" s="298">
        <f>IF(N936="nulová",J936,0)</f>
        <v>0</v>
      </c>
      <c r="BJ936" s="192" t="s">
        <v>78</v>
      </c>
      <c r="BK936" s="298">
        <f>ROUND(I936*H936,2)</f>
        <v>0</v>
      </c>
      <c r="BL936" s="192" t="s">
        <v>141</v>
      </c>
      <c r="BM936" s="297" t="s">
        <v>1636</v>
      </c>
    </row>
    <row r="937" spans="1:65" s="205" customFormat="1" ht="29.25" x14ac:dyDescent="0.2">
      <c r="A937" s="201"/>
      <c r="B937" s="202"/>
      <c r="C937" s="201"/>
      <c r="D937" s="299" t="s">
        <v>143</v>
      </c>
      <c r="E937" s="201"/>
      <c r="F937" s="300" t="s">
        <v>1637</v>
      </c>
      <c r="G937" s="201"/>
      <c r="H937" s="201"/>
      <c r="I937" s="49"/>
      <c r="J937" s="201"/>
      <c r="K937" s="201"/>
      <c r="L937" s="202"/>
      <c r="M937" s="301"/>
      <c r="N937" s="302"/>
      <c r="O937" s="294"/>
      <c r="P937" s="294"/>
      <c r="Q937" s="294"/>
      <c r="R937" s="294"/>
      <c r="S937" s="294"/>
      <c r="T937" s="303"/>
      <c r="U937" s="201"/>
      <c r="V937" s="201"/>
      <c r="W937" s="201"/>
      <c r="X937" s="201"/>
      <c r="Y937" s="201"/>
      <c r="Z937" s="201"/>
      <c r="AA937" s="201"/>
      <c r="AB937" s="201"/>
      <c r="AC937" s="201"/>
      <c r="AD937" s="201"/>
      <c r="AE937" s="201"/>
      <c r="AT937" s="192" t="s">
        <v>143</v>
      </c>
      <c r="AU937" s="192" t="s">
        <v>80</v>
      </c>
    </row>
    <row r="938" spans="1:65" s="323" customFormat="1" x14ac:dyDescent="0.2">
      <c r="B938" s="324"/>
      <c r="D938" s="299" t="s">
        <v>149</v>
      </c>
      <c r="E938" s="325" t="s">
        <v>1</v>
      </c>
      <c r="F938" s="326" t="s">
        <v>1638</v>
      </c>
      <c r="H938" s="325" t="s">
        <v>1</v>
      </c>
      <c r="I938" s="134"/>
      <c r="L938" s="324"/>
      <c r="M938" s="327"/>
      <c r="N938" s="328"/>
      <c r="O938" s="328"/>
      <c r="P938" s="328"/>
      <c r="Q938" s="328"/>
      <c r="R938" s="328"/>
      <c r="S938" s="328"/>
      <c r="T938" s="329"/>
      <c r="AT938" s="325" t="s">
        <v>149</v>
      </c>
      <c r="AU938" s="325" t="s">
        <v>80</v>
      </c>
      <c r="AV938" s="323" t="s">
        <v>78</v>
      </c>
      <c r="AW938" s="323" t="s">
        <v>32</v>
      </c>
      <c r="AX938" s="323" t="s">
        <v>72</v>
      </c>
      <c r="AY938" s="325" t="s">
        <v>135</v>
      </c>
    </row>
    <row r="939" spans="1:65" s="330" customFormat="1" x14ac:dyDescent="0.2">
      <c r="B939" s="331"/>
      <c r="D939" s="299" t="s">
        <v>149</v>
      </c>
      <c r="E939" s="332" t="s">
        <v>1</v>
      </c>
      <c r="F939" s="333" t="s">
        <v>1639</v>
      </c>
      <c r="H939" s="334">
        <v>86.980999999999995</v>
      </c>
      <c r="I939" s="142"/>
      <c r="L939" s="331"/>
      <c r="M939" s="335"/>
      <c r="N939" s="336"/>
      <c r="O939" s="336"/>
      <c r="P939" s="336"/>
      <c r="Q939" s="336"/>
      <c r="R939" s="336"/>
      <c r="S939" s="336"/>
      <c r="T939" s="337"/>
      <c r="AT939" s="332" t="s">
        <v>149</v>
      </c>
      <c r="AU939" s="332" t="s">
        <v>80</v>
      </c>
      <c r="AV939" s="330" t="s">
        <v>80</v>
      </c>
      <c r="AW939" s="330" t="s">
        <v>32</v>
      </c>
      <c r="AX939" s="330" t="s">
        <v>78</v>
      </c>
      <c r="AY939" s="332" t="s">
        <v>135</v>
      </c>
    </row>
    <row r="940" spans="1:65" s="273" customFormat="1" ht="22.9" customHeight="1" x14ac:dyDescent="0.2">
      <c r="B940" s="274"/>
      <c r="D940" s="275" t="s">
        <v>71</v>
      </c>
      <c r="E940" s="284" t="s">
        <v>1071</v>
      </c>
      <c r="F940" s="284" t="s">
        <v>1072</v>
      </c>
      <c r="I940" s="103"/>
      <c r="J940" s="285">
        <f>BK940</f>
        <v>0</v>
      </c>
      <c r="L940" s="274"/>
      <c r="M940" s="278"/>
      <c r="N940" s="279"/>
      <c r="O940" s="279"/>
      <c r="P940" s="280">
        <f>SUM(P941:P942)</f>
        <v>0</v>
      </c>
      <c r="Q940" s="279"/>
      <c r="R940" s="280">
        <f>SUM(R941:R942)</f>
        <v>0</v>
      </c>
      <c r="S940" s="279"/>
      <c r="T940" s="281">
        <f>SUM(T941:T942)</f>
        <v>0</v>
      </c>
      <c r="AR940" s="275" t="s">
        <v>78</v>
      </c>
      <c r="AT940" s="282" t="s">
        <v>71</v>
      </c>
      <c r="AU940" s="282" t="s">
        <v>78</v>
      </c>
      <c r="AY940" s="275" t="s">
        <v>135</v>
      </c>
      <c r="BK940" s="283">
        <f>SUM(BK941:BK942)</f>
        <v>0</v>
      </c>
    </row>
    <row r="941" spans="1:65" s="205" customFormat="1" ht="24" customHeight="1" x14ac:dyDescent="0.2">
      <c r="A941" s="201"/>
      <c r="B941" s="202"/>
      <c r="C941" s="286" t="s">
        <v>1640</v>
      </c>
      <c r="D941" s="286" t="s">
        <v>137</v>
      </c>
      <c r="E941" s="287" t="s">
        <v>1074</v>
      </c>
      <c r="F941" s="288" t="s">
        <v>1075</v>
      </c>
      <c r="G941" s="289" t="s">
        <v>453</v>
      </c>
      <c r="H941" s="290">
        <v>2381.8290000000002</v>
      </c>
      <c r="I941" s="119"/>
      <c r="J941" s="291">
        <f>ROUND(I941*H941,2)</f>
        <v>0</v>
      </c>
      <c r="K941" s="288" t="s">
        <v>155</v>
      </c>
      <c r="L941" s="202"/>
      <c r="M941" s="292" t="s">
        <v>1</v>
      </c>
      <c r="N941" s="293" t="s">
        <v>40</v>
      </c>
      <c r="O941" s="294"/>
      <c r="P941" s="295">
        <f>O941*H941</f>
        <v>0</v>
      </c>
      <c r="Q941" s="295">
        <v>0</v>
      </c>
      <c r="R941" s="295">
        <f>Q941*H941</f>
        <v>0</v>
      </c>
      <c r="S941" s="295">
        <v>0</v>
      </c>
      <c r="T941" s="296">
        <f>S941*H941</f>
        <v>0</v>
      </c>
      <c r="U941" s="201"/>
      <c r="V941" s="201"/>
      <c r="W941" s="201"/>
      <c r="X941" s="201"/>
      <c r="Y941" s="201"/>
      <c r="Z941" s="201"/>
      <c r="AA941" s="201"/>
      <c r="AB941" s="201"/>
      <c r="AC941" s="201"/>
      <c r="AD941" s="201"/>
      <c r="AE941" s="201"/>
      <c r="AR941" s="297" t="s">
        <v>141</v>
      </c>
      <c r="AT941" s="297" t="s">
        <v>137</v>
      </c>
      <c r="AU941" s="297" t="s">
        <v>80</v>
      </c>
      <c r="AY941" s="192" t="s">
        <v>135</v>
      </c>
      <c r="BE941" s="298">
        <f>IF(N941="základní",J941,0)</f>
        <v>0</v>
      </c>
      <c r="BF941" s="298">
        <f>IF(N941="snížená",J941,0)</f>
        <v>0</v>
      </c>
      <c r="BG941" s="298">
        <f>IF(N941="zákl. přenesená",J941,0)</f>
        <v>0</v>
      </c>
      <c r="BH941" s="298">
        <f>IF(N941="sníž. přenesená",J941,0)</f>
        <v>0</v>
      </c>
      <c r="BI941" s="298">
        <f>IF(N941="nulová",J941,0)</f>
        <v>0</v>
      </c>
      <c r="BJ941" s="192" t="s">
        <v>78</v>
      </c>
      <c r="BK941" s="298">
        <f>ROUND(I941*H941,2)</f>
        <v>0</v>
      </c>
      <c r="BL941" s="192" t="s">
        <v>141</v>
      </c>
      <c r="BM941" s="297" t="s">
        <v>1641</v>
      </c>
    </row>
    <row r="942" spans="1:65" s="205" customFormat="1" ht="29.25" x14ac:dyDescent="0.2">
      <c r="A942" s="201"/>
      <c r="B942" s="202"/>
      <c r="C942" s="201"/>
      <c r="D942" s="299" t="s">
        <v>143</v>
      </c>
      <c r="E942" s="201"/>
      <c r="F942" s="300" t="s">
        <v>1077</v>
      </c>
      <c r="G942" s="201"/>
      <c r="H942" s="201"/>
      <c r="I942" s="201"/>
      <c r="J942" s="201"/>
      <c r="K942" s="201"/>
      <c r="L942" s="202"/>
      <c r="M942" s="304"/>
      <c r="N942" s="305"/>
      <c r="O942" s="306"/>
      <c r="P942" s="306"/>
      <c r="Q942" s="306"/>
      <c r="R942" s="306"/>
      <c r="S942" s="306"/>
      <c r="T942" s="307"/>
      <c r="U942" s="201"/>
      <c r="V942" s="201"/>
      <c r="W942" s="201"/>
      <c r="X942" s="201"/>
      <c r="Y942" s="201"/>
      <c r="Z942" s="201"/>
      <c r="AA942" s="201"/>
      <c r="AB942" s="201"/>
      <c r="AC942" s="201"/>
      <c r="AD942" s="201"/>
      <c r="AE942" s="201"/>
      <c r="AT942" s="192" t="s">
        <v>143</v>
      </c>
      <c r="AU942" s="192" t="s">
        <v>80</v>
      </c>
    </row>
    <row r="943" spans="1:65" s="205" customFormat="1" ht="6.95" customHeight="1" x14ac:dyDescent="0.2">
      <c r="A943" s="201"/>
      <c r="B943" s="238"/>
      <c r="C943" s="239"/>
      <c r="D943" s="239"/>
      <c r="E943" s="239"/>
      <c r="F943" s="239"/>
      <c r="G943" s="239"/>
      <c r="H943" s="239"/>
      <c r="I943" s="239"/>
      <c r="J943" s="239"/>
      <c r="K943" s="239"/>
      <c r="L943" s="202"/>
      <c r="M943" s="201"/>
      <c r="O943" s="201"/>
      <c r="P943" s="201"/>
      <c r="Q943" s="201"/>
      <c r="R943" s="201"/>
      <c r="S943" s="201"/>
      <c r="T943" s="201"/>
      <c r="U943" s="201"/>
      <c r="V943" s="201"/>
      <c r="W943" s="201"/>
      <c r="X943" s="201"/>
      <c r="Y943" s="201"/>
      <c r="Z943" s="201"/>
      <c r="AA943" s="201"/>
      <c r="AB943" s="201"/>
      <c r="AC943" s="201"/>
      <c r="AD943" s="201"/>
      <c r="AE943" s="201"/>
    </row>
  </sheetData>
  <sheetProtection algorithmName="SHA-512" hashValue="xG/hSh4fgUua4rVBILtG4QorlJZ3fxJYYlWGqaeN1BB8balvYwE5pEikdtJOI/1h6pikqjAbdkkDklbYYzY6Og==" saltValue="g7rrBkrYjUz+i7xv84Ya2Q==" spinCount="100000" sheet="1" objects="1" scenarios="1"/>
  <autoFilter ref="C129:K94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86"/>
  <sheetViews>
    <sheetView showGridLines="0" topLeftCell="A376" workbookViewId="0">
      <selection activeCell="I410" sqref="I41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46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46"/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2" t="s">
        <v>91</v>
      </c>
    </row>
    <row r="3" spans="1:46" s="1" customFormat="1" ht="6.95" customHeight="1" x14ac:dyDescent="0.2">
      <c r="B3" s="13"/>
      <c r="C3" s="14"/>
      <c r="D3" s="14"/>
      <c r="E3" s="14"/>
      <c r="F3" s="14"/>
      <c r="G3" s="14"/>
      <c r="H3" s="14"/>
      <c r="I3" s="47"/>
      <c r="J3" s="14"/>
      <c r="K3" s="14"/>
      <c r="L3" s="15"/>
      <c r="AT3" s="12" t="s">
        <v>80</v>
      </c>
    </row>
    <row r="4" spans="1:46" s="1" customFormat="1" ht="24.95" customHeight="1" x14ac:dyDescent="0.2">
      <c r="B4" s="15"/>
      <c r="D4" s="16" t="s">
        <v>98</v>
      </c>
      <c r="I4" s="46"/>
      <c r="L4" s="15"/>
      <c r="M4" s="48" t="s">
        <v>10</v>
      </c>
      <c r="AT4" s="12" t="s">
        <v>3</v>
      </c>
    </row>
    <row r="5" spans="1:46" s="1" customFormat="1" ht="6.95" customHeight="1" x14ac:dyDescent="0.2">
      <c r="B5" s="15"/>
      <c r="I5" s="46"/>
      <c r="L5" s="15"/>
    </row>
    <row r="6" spans="1:46" s="1" customFormat="1" ht="12" customHeight="1" x14ac:dyDescent="0.2">
      <c r="B6" s="15"/>
      <c r="D6" s="18" t="s">
        <v>16</v>
      </c>
      <c r="I6" s="46"/>
      <c r="L6" s="15"/>
    </row>
    <row r="7" spans="1:46" s="1" customFormat="1" ht="25.5" customHeight="1" x14ac:dyDescent="0.2">
      <c r="B7" s="15"/>
      <c r="E7" s="186" t="str">
        <f>'Rekapitulace stavby'!K6</f>
        <v>Povážský Chlmec - Stoková sieť - Zmena stavby pred dokončením - II.etapa</v>
      </c>
      <c r="F7" s="187"/>
      <c r="G7" s="187"/>
      <c r="H7" s="187"/>
      <c r="I7" s="46"/>
      <c r="L7" s="15"/>
    </row>
    <row r="8" spans="1:46" s="1" customFormat="1" ht="12" customHeight="1" x14ac:dyDescent="0.2">
      <c r="B8" s="15"/>
      <c r="D8" s="18" t="s">
        <v>99</v>
      </c>
      <c r="I8" s="46"/>
      <c r="L8" s="15"/>
    </row>
    <row r="9" spans="1:46" s="2" customFormat="1" ht="25.5" customHeight="1" x14ac:dyDescent="0.2">
      <c r="A9" s="21"/>
      <c r="B9" s="22"/>
      <c r="C9" s="21"/>
      <c r="D9" s="21"/>
      <c r="E9" s="186" t="s">
        <v>100</v>
      </c>
      <c r="F9" s="185"/>
      <c r="G9" s="185"/>
      <c r="H9" s="185"/>
      <c r="I9" s="49"/>
      <c r="J9" s="21"/>
      <c r="K9" s="21"/>
      <c r="L9" s="2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46" s="2" customFormat="1" ht="12" customHeight="1" x14ac:dyDescent="0.2">
      <c r="A10" s="21"/>
      <c r="B10" s="22"/>
      <c r="C10" s="21"/>
      <c r="D10" s="18" t="s">
        <v>101</v>
      </c>
      <c r="E10" s="21"/>
      <c r="F10" s="21"/>
      <c r="G10" s="21"/>
      <c r="H10" s="21"/>
      <c r="I10" s="49"/>
      <c r="J10" s="21"/>
      <c r="K10" s="21"/>
      <c r="L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46" s="2" customFormat="1" ht="16.5" customHeight="1" x14ac:dyDescent="0.2">
      <c r="A11" s="21"/>
      <c r="B11" s="22"/>
      <c r="C11" s="21"/>
      <c r="D11" s="21"/>
      <c r="E11" s="181" t="s">
        <v>1642</v>
      </c>
      <c r="F11" s="185"/>
      <c r="G11" s="185"/>
      <c r="H11" s="185"/>
      <c r="I11" s="49"/>
      <c r="J11" s="21"/>
      <c r="K11" s="21"/>
      <c r="L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46" s="2" customFormat="1" x14ac:dyDescent="0.2">
      <c r="A12" s="21"/>
      <c r="B12" s="22"/>
      <c r="C12" s="21"/>
      <c r="D12" s="21"/>
      <c r="E12" s="21"/>
      <c r="F12" s="21"/>
      <c r="G12" s="21"/>
      <c r="H12" s="21"/>
      <c r="I12" s="49"/>
      <c r="J12" s="21"/>
      <c r="K12" s="21"/>
      <c r="L12" s="2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46" s="2" customFormat="1" ht="12" customHeight="1" x14ac:dyDescent="0.2">
      <c r="A13" s="21"/>
      <c r="B13" s="22"/>
      <c r="C13" s="21"/>
      <c r="D13" s="18" t="s">
        <v>18</v>
      </c>
      <c r="E13" s="21"/>
      <c r="F13" s="17" t="s">
        <v>1</v>
      </c>
      <c r="G13" s="21"/>
      <c r="H13" s="21"/>
      <c r="I13" s="50" t="s">
        <v>19</v>
      </c>
      <c r="J13" s="17" t="s">
        <v>1</v>
      </c>
      <c r="K13" s="21"/>
      <c r="L13" s="2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46" s="2" customFormat="1" ht="12" customHeight="1" x14ac:dyDescent="0.2">
      <c r="A14" s="21"/>
      <c r="B14" s="22"/>
      <c r="C14" s="21"/>
      <c r="D14" s="18" t="s">
        <v>20</v>
      </c>
      <c r="E14" s="21"/>
      <c r="F14" s="17" t="s">
        <v>21</v>
      </c>
      <c r="G14" s="21"/>
      <c r="H14" s="21"/>
      <c r="I14" s="50" t="s">
        <v>22</v>
      </c>
      <c r="J14" s="34" t="str">
        <f>'Rekapitulace stavby'!AN8</f>
        <v>12. 12. 2019</v>
      </c>
      <c r="K14" s="21"/>
      <c r="L14" s="2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46" s="2" customFormat="1" ht="10.9" customHeight="1" x14ac:dyDescent="0.2">
      <c r="A15" s="21"/>
      <c r="B15" s="22"/>
      <c r="C15" s="21"/>
      <c r="D15" s="21"/>
      <c r="E15" s="21"/>
      <c r="F15" s="21"/>
      <c r="G15" s="21"/>
      <c r="H15" s="21"/>
      <c r="I15" s="49"/>
      <c r="J15" s="21"/>
      <c r="K15" s="21"/>
      <c r="L15" s="2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46" s="2" customFormat="1" ht="12" customHeight="1" x14ac:dyDescent="0.2">
      <c r="A16" s="21"/>
      <c r="B16" s="22"/>
      <c r="C16" s="21"/>
      <c r="D16" s="18" t="s">
        <v>24</v>
      </c>
      <c r="E16" s="21"/>
      <c r="F16" s="21"/>
      <c r="G16" s="21"/>
      <c r="H16" s="21"/>
      <c r="I16" s="50" t="s">
        <v>25</v>
      </c>
      <c r="J16" s="17" t="s">
        <v>1</v>
      </c>
      <c r="K16" s="21"/>
      <c r="L16" s="2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8" customHeight="1" x14ac:dyDescent="0.2">
      <c r="A17" s="21"/>
      <c r="B17" s="22"/>
      <c r="C17" s="21"/>
      <c r="D17" s="21"/>
      <c r="E17" s="17" t="s">
        <v>26</v>
      </c>
      <c r="F17" s="21"/>
      <c r="G17" s="21"/>
      <c r="H17" s="21"/>
      <c r="I17" s="50" t="s">
        <v>27</v>
      </c>
      <c r="J17" s="17" t="s">
        <v>1</v>
      </c>
      <c r="K17" s="21"/>
      <c r="L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6.95" customHeight="1" x14ac:dyDescent="0.2">
      <c r="A18" s="21"/>
      <c r="B18" s="22"/>
      <c r="C18" s="21"/>
      <c r="D18" s="21"/>
      <c r="E18" s="21"/>
      <c r="F18" s="21"/>
      <c r="G18" s="21"/>
      <c r="H18" s="21"/>
      <c r="I18" s="49"/>
      <c r="J18" s="21"/>
      <c r="K18" s="21"/>
      <c r="L18" s="2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2" customHeight="1" x14ac:dyDescent="0.2">
      <c r="A19" s="21"/>
      <c r="B19" s="22"/>
      <c r="C19" s="21"/>
      <c r="D19" s="18" t="s">
        <v>28</v>
      </c>
      <c r="E19" s="21"/>
      <c r="F19" s="21"/>
      <c r="G19" s="21"/>
      <c r="H19" s="21"/>
      <c r="I19" s="50" t="s">
        <v>25</v>
      </c>
      <c r="J19" s="19" t="str">
        <f>'Rekapitulace stavby'!AN13</f>
        <v>Vyplň údaj</v>
      </c>
      <c r="K19" s="21"/>
      <c r="L19" s="2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8" customHeight="1" x14ac:dyDescent="0.2">
      <c r="A20" s="21"/>
      <c r="B20" s="22"/>
      <c r="C20" s="21"/>
      <c r="D20" s="21"/>
      <c r="E20" s="188" t="str">
        <f>'Rekapitulace stavby'!E14</f>
        <v>Vyplň údaj</v>
      </c>
      <c r="F20" s="182"/>
      <c r="G20" s="182"/>
      <c r="H20" s="182"/>
      <c r="I20" s="50" t="s">
        <v>27</v>
      </c>
      <c r="J20" s="19" t="str">
        <f>'Rekapitulace stavby'!AN14</f>
        <v>Vyplň údaj</v>
      </c>
      <c r="K20" s="21"/>
      <c r="L20" s="2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6.95" customHeight="1" x14ac:dyDescent="0.2">
      <c r="A21" s="21"/>
      <c r="B21" s="22"/>
      <c r="C21" s="21"/>
      <c r="D21" s="21"/>
      <c r="E21" s="21"/>
      <c r="F21" s="21"/>
      <c r="G21" s="21"/>
      <c r="H21" s="21"/>
      <c r="I21" s="49"/>
      <c r="J21" s="21"/>
      <c r="K21" s="21"/>
      <c r="L21" s="2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12" customHeight="1" x14ac:dyDescent="0.2">
      <c r="A22" s="21"/>
      <c r="B22" s="22"/>
      <c r="C22" s="21"/>
      <c r="D22" s="18" t="s">
        <v>30</v>
      </c>
      <c r="E22" s="21"/>
      <c r="F22" s="21"/>
      <c r="G22" s="21"/>
      <c r="H22" s="21"/>
      <c r="I22" s="50" t="s">
        <v>25</v>
      </c>
      <c r="J22" s="17" t="s">
        <v>1</v>
      </c>
      <c r="K22" s="21"/>
      <c r="L22" s="2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8" customHeight="1" x14ac:dyDescent="0.2">
      <c r="A23" s="21"/>
      <c r="B23" s="22"/>
      <c r="C23" s="21"/>
      <c r="D23" s="21"/>
      <c r="E23" s="17" t="s">
        <v>31</v>
      </c>
      <c r="F23" s="21"/>
      <c r="G23" s="21"/>
      <c r="H23" s="21"/>
      <c r="I23" s="50" t="s">
        <v>27</v>
      </c>
      <c r="J23" s="17" t="s">
        <v>1</v>
      </c>
      <c r="K23" s="21"/>
      <c r="L23" s="2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6.95" customHeight="1" x14ac:dyDescent="0.2">
      <c r="A24" s="21"/>
      <c r="B24" s="22"/>
      <c r="C24" s="21"/>
      <c r="D24" s="21"/>
      <c r="E24" s="21"/>
      <c r="F24" s="21"/>
      <c r="G24" s="21"/>
      <c r="H24" s="21"/>
      <c r="I24" s="49"/>
      <c r="J24" s="21"/>
      <c r="K24" s="21"/>
      <c r="L24" s="2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12" customHeight="1" x14ac:dyDescent="0.2">
      <c r="A25" s="21"/>
      <c r="B25" s="22"/>
      <c r="C25" s="21"/>
      <c r="D25" s="18" t="s">
        <v>33</v>
      </c>
      <c r="E25" s="21"/>
      <c r="F25" s="21"/>
      <c r="G25" s="21"/>
      <c r="H25" s="21"/>
      <c r="I25" s="50" t="s">
        <v>25</v>
      </c>
      <c r="J25" s="17" t="str">
        <f>IF('Rekapitulace stavby'!AN19="","",'Rekapitulace stavby'!AN19)</f>
        <v/>
      </c>
      <c r="K25" s="21"/>
      <c r="L25" s="2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8" customHeight="1" x14ac:dyDescent="0.2">
      <c r="A26" s="21"/>
      <c r="B26" s="22"/>
      <c r="C26" s="21"/>
      <c r="D26" s="21"/>
      <c r="E26" s="17" t="str">
        <f>IF('Rekapitulace stavby'!E20="","",'Rekapitulace stavby'!E20)</f>
        <v xml:space="preserve"> </v>
      </c>
      <c r="F26" s="21"/>
      <c r="G26" s="21"/>
      <c r="H26" s="21"/>
      <c r="I26" s="50" t="s">
        <v>27</v>
      </c>
      <c r="J26" s="17" t="str">
        <f>IF('Rekapitulace stavby'!AN20="","",'Rekapitulace stavby'!AN20)</f>
        <v/>
      </c>
      <c r="K26" s="21"/>
      <c r="L26" s="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2" customFormat="1" ht="6.95" customHeight="1" x14ac:dyDescent="0.2">
      <c r="A27" s="21"/>
      <c r="B27" s="22"/>
      <c r="C27" s="21"/>
      <c r="D27" s="21"/>
      <c r="E27" s="21"/>
      <c r="F27" s="21"/>
      <c r="G27" s="21"/>
      <c r="H27" s="21"/>
      <c r="I27" s="49"/>
      <c r="J27" s="21"/>
      <c r="K27" s="21"/>
      <c r="L27" s="2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s="2" customFormat="1" ht="12" customHeight="1" x14ac:dyDescent="0.2">
      <c r="A28" s="21"/>
      <c r="B28" s="22"/>
      <c r="C28" s="21"/>
      <c r="D28" s="18" t="s">
        <v>34</v>
      </c>
      <c r="E28" s="21"/>
      <c r="F28" s="21"/>
      <c r="G28" s="21"/>
      <c r="H28" s="21"/>
      <c r="I28" s="49"/>
      <c r="J28" s="21"/>
      <c r="K28" s="21"/>
      <c r="L28" s="2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3" customFormat="1" ht="16.5" customHeight="1" x14ac:dyDescent="0.2">
      <c r="A29" s="51"/>
      <c r="B29" s="52"/>
      <c r="C29" s="51"/>
      <c r="D29" s="51"/>
      <c r="E29" s="184" t="s">
        <v>1</v>
      </c>
      <c r="F29" s="184"/>
      <c r="G29" s="184"/>
      <c r="H29" s="184"/>
      <c r="I29" s="53"/>
      <c r="J29" s="51"/>
      <c r="K29" s="51"/>
      <c r="L29" s="54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2" customFormat="1" ht="6.95" customHeight="1" x14ac:dyDescent="0.2">
      <c r="A30" s="21"/>
      <c r="B30" s="22"/>
      <c r="C30" s="21"/>
      <c r="D30" s="21"/>
      <c r="E30" s="21"/>
      <c r="F30" s="21"/>
      <c r="G30" s="21"/>
      <c r="H30" s="21"/>
      <c r="I30" s="49"/>
      <c r="J30" s="21"/>
      <c r="K30" s="21"/>
      <c r="L30" s="2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5" customHeight="1" x14ac:dyDescent="0.2">
      <c r="A31" s="21"/>
      <c r="B31" s="22"/>
      <c r="C31" s="21"/>
      <c r="D31" s="43"/>
      <c r="E31" s="43"/>
      <c r="F31" s="43"/>
      <c r="G31" s="43"/>
      <c r="H31" s="43"/>
      <c r="I31" s="55"/>
      <c r="J31" s="43"/>
      <c r="K31" s="43"/>
      <c r="L31" s="2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25.35" customHeight="1" x14ac:dyDescent="0.2">
      <c r="A32" s="21"/>
      <c r="B32" s="22"/>
      <c r="C32" s="21"/>
      <c r="D32" s="56" t="s">
        <v>35</v>
      </c>
      <c r="E32" s="21"/>
      <c r="F32" s="21"/>
      <c r="G32" s="21"/>
      <c r="H32" s="21"/>
      <c r="I32" s="49"/>
      <c r="J32" s="45">
        <f>ROUND(J129, 2)</f>
        <v>0</v>
      </c>
      <c r="K32" s="21"/>
      <c r="L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6.95" customHeight="1" x14ac:dyDescent="0.2">
      <c r="A33" s="21"/>
      <c r="B33" s="22"/>
      <c r="C33" s="21"/>
      <c r="D33" s="43"/>
      <c r="E33" s="43"/>
      <c r="F33" s="43"/>
      <c r="G33" s="43"/>
      <c r="H33" s="43"/>
      <c r="I33" s="55"/>
      <c r="J33" s="43"/>
      <c r="K33" s="43"/>
      <c r="L33" s="2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5" customHeight="1" x14ac:dyDescent="0.2">
      <c r="A34" s="21"/>
      <c r="B34" s="22"/>
      <c r="C34" s="21"/>
      <c r="D34" s="21"/>
      <c r="E34" s="21"/>
      <c r="F34" s="24" t="s">
        <v>37</v>
      </c>
      <c r="G34" s="21"/>
      <c r="H34" s="21"/>
      <c r="I34" s="57" t="s">
        <v>36</v>
      </c>
      <c r="J34" s="24" t="s">
        <v>38</v>
      </c>
      <c r="K34" s="21"/>
      <c r="L34" s="2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5" customHeight="1" x14ac:dyDescent="0.2">
      <c r="A35" s="21"/>
      <c r="B35" s="22"/>
      <c r="C35" s="21"/>
      <c r="D35" s="58" t="s">
        <v>39</v>
      </c>
      <c r="E35" s="18" t="s">
        <v>40</v>
      </c>
      <c r="F35" s="59">
        <f>ROUND((SUM(BE129:BE685)),  2)</f>
        <v>0</v>
      </c>
      <c r="G35" s="21"/>
      <c r="H35" s="21"/>
      <c r="I35" s="60">
        <v>0.2</v>
      </c>
      <c r="J35" s="59">
        <f>ROUND(((SUM(BE129:BE685))*I35),  2)</f>
        <v>0</v>
      </c>
      <c r="K35" s="21"/>
      <c r="L35" s="2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5" customHeight="1" x14ac:dyDescent="0.2">
      <c r="A36" s="21"/>
      <c r="B36" s="22"/>
      <c r="C36" s="21"/>
      <c r="D36" s="21"/>
      <c r="E36" s="18" t="s">
        <v>41</v>
      </c>
      <c r="F36" s="59">
        <f>ROUND((SUM(BF129:BF685)),  2)</f>
        <v>0</v>
      </c>
      <c r="G36" s="21"/>
      <c r="H36" s="21"/>
      <c r="I36" s="60">
        <v>0.15</v>
      </c>
      <c r="J36" s="59">
        <f>ROUND(((SUM(BF129:BF685))*I36),  2)</f>
        <v>0</v>
      </c>
      <c r="K36" s="21"/>
      <c r="L36" s="2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5" hidden="1" customHeight="1" x14ac:dyDescent="0.2">
      <c r="A37" s="21"/>
      <c r="B37" s="22"/>
      <c r="C37" s="21"/>
      <c r="D37" s="21"/>
      <c r="E37" s="18" t="s">
        <v>42</v>
      </c>
      <c r="F37" s="59">
        <f>ROUND((SUM(BG129:BG685)),  2)</f>
        <v>0</v>
      </c>
      <c r="G37" s="21"/>
      <c r="H37" s="21"/>
      <c r="I37" s="60">
        <v>0.2</v>
      </c>
      <c r="J37" s="59">
        <f>0</f>
        <v>0</v>
      </c>
      <c r="K37" s="21"/>
      <c r="L37" s="2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14.45" hidden="1" customHeight="1" x14ac:dyDescent="0.2">
      <c r="A38" s="21"/>
      <c r="B38" s="22"/>
      <c r="C38" s="21"/>
      <c r="D38" s="21"/>
      <c r="E38" s="18" t="s">
        <v>43</v>
      </c>
      <c r="F38" s="59">
        <f>ROUND((SUM(BH129:BH685)),  2)</f>
        <v>0</v>
      </c>
      <c r="G38" s="21"/>
      <c r="H38" s="21"/>
      <c r="I38" s="60">
        <v>0.15</v>
      </c>
      <c r="J38" s="59">
        <f>0</f>
        <v>0</v>
      </c>
      <c r="K38" s="21"/>
      <c r="L38" s="2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4.45" hidden="1" customHeight="1" x14ac:dyDescent="0.2">
      <c r="A39" s="21"/>
      <c r="B39" s="22"/>
      <c r="C39" s="21"/>
      <c r="D39" s="21"/>
      <c r="E39" s="18" t="s">
        <v>44</v>
      </c>
      <c r="F39" s="59">
        <f>ROUND((SUM(BI129:BI685)),  2)</f>
        <v>0</v>
      </c>
      <c r="G39" s="21"/>
      <c r="H39" s="21"/>
      <c r="I39" s="60">
        <v>0</v>
      </c>
      <c r="J39" s="59">
        <f>0</f>
        <v>0</v>
      </c>
      <c r="K39" s="21"/>
      <c r="L39" s="2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6.95" customHeight="1" x14ac:dyDescent="0.2">
      <c r="A40" s="21"/>
      <c r="B40" s="22"/>
      <c r="C40" s="21"/>
      <c r="D40" s="21"/>
      <c r="E40" s="21"/>
      <c r="F40" s="21"/>
      <c r="G40" s="21"/>
      <c r="H40" s="21"/>
      <c r="I40" s="49"/>
      <c r="J40" s="21"/>
      <c r="K40" s="21"/>
      <c r="L40" s="2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s="2" customFormat="1" ht="25.35" customHeight="1" x14ac:dyDescent="0.2">
      <c r="A41" s="21"/>
      <c r="B41" s="22"/>
      <c r="C41" s="61"/>
      <c r="D41" s="62" t="s">
        <v>45</v>
      </c>
      <c r="E41" s="38"/>
      <c r="F41" s="38"/>
      <c r="G41" s="63" t="s">
        <v>46</v>
      </c>
      <c r="H41" s="64" t="s">
        <v>2462</v>
      </c>
      <c r="I41" s="65"/>
      <c r="J41" s="66">
        <f>SUM(J32:J39)</f>
        <v>0</v>
      </c>
      <c r="K41" s="67"/>
      <c r="L41" s="25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s="2" customFormat="1" ht="14.45" customHeight="1" x14ac:dyDescent="0.2">
      <c r="A42" s="21"/>
      <c r="B42" s="22"/>
      <c r="C42" s="21"/>
      <c r="D42" s="21"/>
      <c r="E42" s="21"/>
      <c r="F42" s="21"/>
      <c r="G42" s="21"/>
      <c r="H42" s="21"/>
      <c r="I42" s="49"/>
      <c r="J42" s="21"/>
      <c r="K42" s="21"/>
      <c r="L42" s="2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s="1" customFormat="1" ht="14.45" customHeight="1" x14ac:dyDescent="0.2">
      <c r="B43" s="15"/>
      <c r="I43" s="46"/>
      <c r="L43" s="15"/>
    </row>
    <row r="44" spans="1:31" s="1" customFormat="1" ht="14.45" customHeight="1" x14ac:dyDescent="0.2">
      <c r="B44" s="15"/>
      <c r="I44" s="46"/>
      <c r="L44" s="15"/>
    </row>
    <row r="45" spans="1:31" s="1" customFormat="1" ht="14.45" customHeight="1" x14ac:dyDescent="0.2">
      <c r="B45" s="15"/>
      <c r="I45" s="46"/>
      <c r="L45" s="15"/>
    </row>
    <row r="46" spans="1:31" s="1" customFormat="1" ht="14.45" customHeight="1" x14ac:dyDescent="0.2">
      <c r="B46" s="15"/>
      <c r="I46" s="46"/>
      <c r="L46" s="15"/>
    </row>
    <row r="47" spans="1:31" s="1" customFormat="1" ht="14.45" customHeight="1" x14ac:dyDescent="0.2">
      <c r="B47" s="15"/>
      <c r="I47" s="46"/>
      <c r="L47" s="15"/>
    </row>
    <row r="48" spans="1:31" s="1" customFormat="1" ht="14.45" customHeight="1" x14ac:dyDescent="0.2">
      <c r="B48" s="15"/>
      <c r="I48" s="46"/>
      <c r="L48" s="15"/>
    </row>
    <row r="49" spans="1:31" s="1" customFormat="1" ht="14.45" customHeight="1" x14ac:dyDescent="0.2">
      <c r="B49" s="15"/>
      <c r="I49" s="46"/>
      <c r="L49" s="15"/>
    </row>
    <row r="50" spans="1:31" s="2" customFormat="1" ht="14.45" customHeight="1" x14ac:dyDescent="0.2">
      <c r="B50" s="25"/>
      <c r="D50" s="26" t="s">
        <v>47</v>
      </c>
      <c r="E50" s="27"/>
      <c r="F50" s="27"/>
      <c r="G50" s="26" t="s">
        <v>48</v>
      </c>
      <c r="H50" s="27"/>
      <c r="I50" s="68"/>
      <c r="J50" s="27"/>
      <c r="K50" s="27"/>
      <c r="L50" s="25"/>
    </row>
    <row r="51" spans="1:31" x14ac:dyDescent="0.2">
      <c r="B51" s="15"/>
      <c r="L51" s="15"/>
    </row>
    <row r="52" spans="1:31" x14ac:dyDescent="0.2">
      <c r="B52" s="15"/>
      <c r="L52" s="15"/>
    </row>
    <row r="53" spans="1:31" x14ac:dyDescent="0.2">
      <c r="B53" s="15"/>
      <c r="L53" s="15"/>
    </row>
    <row r="54" spans="1:31" x14ac:dyDescent="0.2">
      <c r="B54" s="15"/>
      <c r="L54" s="15"/>
    </row>
    <row r="55" spans="1:31" x14ac:dyDescent="0.2">
      <c r="B55" s="15"/>
      <c r="L55" s="15"/>
    </row>
    <row r="56" spans="1:31" x14ac:dyDescent="0.2">
      <c r="B56" s="15"/>
      <c r="L56" s="15"/>
    </row>
    <row r="57" spans="1:31" x14ac:dyDescent="0.2">
      <c r="B57" s="15"/>
      <c r="L57" s="15"/>
    </row>
    <row r="58" spans="1:31" x14ac:dyDescent="0.2">
      <c r="B58" s="15"/>
      <c r="L58" s="15"/>
    </row>
    <row r="59" spans="1:31" x14ac:dyDescent="0.2">
      <c r="B59" s="15"/>
      <c r="L59" s="15"/>
    </row>
    <row r="60" spans="1:31" x14ac:dyDescent="0.2">
      <c r="B60" s="15"/>
      <c r="L60" s="15"/>
    </row>
    <row r="61" spans="1:31" s="2" customFormat="1" ht="12.75" x14ac:dyDescent="0.2">
      <c r="A61" s="21"/>
      <c r="B61" s="22"/>
      <c r="C61" s="21"/>
      <c r="D61" s="28" t="s">
        <v>49</v>
      </c>
      <c r="E61" s="23"/>
      <c r="F61" s="69" t="s">
        <v>50</v>
      </c>
      <c r="G61" s="28" t="s">
        <v>49</v>
      </c>
      <c r="H61" s="23"/>
      <c r="I61" s="70"/>
      <c r="J61" s="71" t="s">
        <v>50</v>
      </c>
      <c r="K61" s="23"/>
      <c r="L61" s="2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x14ac:dyDescent="0.2">
      <c r="B62" s="15"/>
      <c r="L62" s="15"/>
    </row>
    <row r="63" spans="1:31" x14ac:dyDescent="0.2">
      <c r="B63" s="15"/>
      <c r="L63" s="15"/>
    </row>
    <row r="64" spans="1:31" x14ac:dyDescent="0.2">
      <c r="B64" s="15"/>
      <c r="L64" s="15"/>
    </row>
    <row r="65" spans="1:31" s="2" customFormat="1" ht="12.75" x14ac:dyDescent="0.2">
      <c r="A65" s="21"/>
      <c r="B65" s="22"/>
      <c r="C65" s="21"/>
      <c r="D65" s="26" t="s">
        <v>51</v>
      </c>
      <c r="E65" s="29"/>
      <c r="F65" s="29"/>
      <c r="G65" s="26" t="s">
        <v>52</v>
      </c>
      <c r="H65" s="29"/>
      <c r="I65" s="72"/>
      <c r="J65" s="29"/>
      <c r="K65" s="29"/>
      <c r="L65" s="2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x14ac:dyDescent="0.2">
      <c r="B66" s="15"/>
      <c r="L66" s="15"/>
    </row>
    <row r="67" spans="1:31" x14ac:dyDescent="0.2">
      <c r="B67" s="15"/>
      <c r="L67" s="15"/>
    </row>
    <row r="68" spans="1:31" x14ac:dyDescent="0.2">
      <c r="B68" s="15"/>
      <c r="L68" s="15"/>
    </row>
    <row r="69" spans="1:31" x14ac:dyDescent="0.2">
      <c r="B69" s="15"/>
      <c r="L69" s="15"/>
    </row>
    <row r="70" spans="1:31" x14ac:dyDescent="0.2">
      <c r="B70" s="15"/>
      <c r="L70" s="15"/>
    </row>
    <row r="71" spans="1:31" x14ac:dyDescent="0.2">
      <c r="B71" s="15"/>
      <c r="L71" s="15"/>
    </row>
    <row r="72" spans="1:31" x14ac:dyDescent="0.2">
      <c r="B72" s="15"/>
      <c r="L72" s="15"/>
    </row>
    <row r="73" spans="1:31" x14ac:dyDescent="0.2">
      <c r="B73" s="15"/>
      <c r="L73" s="15"/>
    </row>
    <row r="74" spans="1:31" x14ac:dyDescent="0.2">
      <c r="B74" s="15"/>
      <c r="L74" s="15"/>
    </row>
    <row r="75" spans="1:31" x14ac:dyDescent="0.2">
      <c r="B75" s="15"/>
      <c r="L75" s="15"/>
    </row>
    <row r="76" spans="1:31" s="2" customFormat="1" ht="12.75" x14ac:dyDescent="0.2">
      <c r="A76" s="21"/>
      <c r="B76" s="22"/>
      <c r="C76" s="21"/>
      <c r="D76" s="28" t="s">
        <v>49</v>
      </c>
      <c r="E76" s="23"/>
      <c r="F76" s="69" t="s">
        <v>50</v>
      </c>
      <c r="G76" s="28" t="s">
        <v>49</v>
      </c>
      <c r="H76" s="23"/>
      <c r="I76" s="70"/>
      <c r="J76" s="71" t="s">
        <v>50</v>
      </c>
      <c r="K76" s="23"/>
      <c r="L76" s="2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4.45" customHeight="1" x14ac:dyDescent="0.2">
      <c r="A77" s="21"/>
      <c r="B77" s="30"/>
      <c r="C77" s="31"/>
      <c r="D77" s="31"/>
      <c r="E77" s="31"/>
      <c r="F77" s="31"/>
      <c r="G77" s="31"/>
      <c r="H77" s="31"/>
      <c r="I77" s="73"/>
      <c r="J77" s="31"/>
      <c r="K77" s="31"/>
      <c r="L77" s="2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81" spans="1:31" s="2" customFormat="1" ht="6.95" customHeight="1" x14ac:dyDescent="0.2">
      <c r="A81" s="21"/>
      <c r="B81" s="32"/>
      <c r="C81" s="33"/>
      <c r="D81" s="33"/>
      <c r="E81" s="33"/>
      <c r="F81" s="33"/>
      <c r="G81" s="33"/>
      <c r="H81" s="33"/>
      <c r="I81" s="74"/>
      <c r="J81" s="33"/>
      <c r="K81" s="33"/>
      <c r="L81" s="2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24.95" customHeight="1" x14ac:dyDescent="0.2">
      <c r="A82" s="21"/>
      <c r="B82" s="22"/>
      <c r="C82" s="16" t="s">
        <v>103</v>
      </c>
      <c r="D82" s="21"/>
      <c r="E82" s="21"/>
      <c r="F82" s="21"/>
      <c r="G82" s="21"/>
      <c r="H82" s="21"/>
      <c r="I82" s="49"/>
      <c r="J82" s="21"/>
      <c r="K82" s="21"/>
      <c r="L82" s="2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6.95" customHeight="1" x14ac:dyDescent="0.2">
      <c r="A83" s="21"/>
      <c r="B83" s="22"/>
      <c r="C83" s="21"/>
      <c r="D83" s="21"/>
      <c r="E83" s="21"/>
      <c r="F83" s="21"/>
      <c r="G83" s="21"/>
      <c r="H83" s="21"/>
      <c r="I83" s="49"/>
      <c r="J83" s="21"/>
      <c r="K83" s="21"/>
      <c r="L83" s="2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12" customHeight="1" x14ac:dyDescent="0.2">
      <c r="A84" s="21"/>
      <c r="B84" s="22"/>
      <c r="C84" s="18" t="s">
        <v>16</v>
      </c>
      <c r="D84" s="21"/>
      <c r="E84" s="21"/>
      <c r="F84" s="21"/>
      <c r="G84" s="21"/>
      <c r="H84" s="21"/>
      <c r="I84" s="49"/>
      <c r="J84" s="21"/>
      <c r="K84" s="21"/>
      <c r="L84" s="2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25.5" customHeight="1" x14ac:dyDescent="0.2">
      <c r="A85" s="21"/>
      <c r="B85" s="22"/>
      <c r="C85" s="21"/>
      <c r="D85" s="21"/>
      <c r="E85" s="186" t="str">
        <f>E7</f>
        <v>Povážský Chlmec - Stoková sieť - Zmena stavby pred dokončením - II.etapa</v>
      </c>
      <c r="F85" s="187"/>
      <c r="G85" s="187"/>
      <c r="H85" s="187"/>
      <c r="I85" s="49"/>
      <c r="J85" s="21"/>
      <c r="K85" s="21"/>
      <c r="L85" s="2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1" customFormat="1" ht="12" customHeight="1" x14ac:dyDescent="0.2">
      <c r="B86" s="15"/>
      <c r="C86" s="18" t="s">
        <v>99</v>
      </c>
      <c r="I86" s="46"/>
      <c r="L86" s="15"/>
    </row>
    <row r="87" spans="1:31" s="2" customFormat="1" ht="25.5" customHeight="1" x14ac:dyDescent="0.2">
      <c r="A87" s="21"/>
      <c r="B87" s="22"/>
      <c r="C87" s="21"/>
      <c r="D87" s="21"/>
      <c r="E87" s="186" t="s">
        <v>100</v>
      </c>
      <c r="F87" s="185"/>
      <c r="G87" s="185"/>
      <c r="H87" s="185"/>
      <c r="I87" s="49"/>
      <c r="J87" s="21"/>
      <c r="K87" s="21"/>
      <c r="L87" s="25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2" customFormat="1" ht="12" customHeight="1" x14ac:dyDescent="0.2">
      <c r="A88" s="21"/>
      <c r="B88" s="22"/>
      <c r="C88" s="18" t="s">
        <v>101</v>
      </c>
      <c r="D88" s="21"/>
      <c r="E88" s="21"/>
      <c r="F88" s="21"/>
      <c r="G88" s="21"/>
      <c r="H88" s="21"/>
      <c r="I88" s="49"/>
      <c r="J88" s="21"/>
      <c r="K88" s="21"/>
      <c r="L88" s="25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2" customFormat="1" ht="16.5" customHeight="1" x14ac:dyDescent="0.2">
      <c r="A89" s="21"/>
      <c r="B89" s="22"/>
      <c r="C89" s="21"/>
      <c r="D89" s="21"/>
      <c r="E89" s="181" t="str">
        <f>E11</f>
        <v>003 - SO 5-5.7 Preložky inžinierskych sieti</v>
      </c>
      <c r="F89" s="185"/>
      <c r="G89" s="185"/>
      <c r="H89" s="185"/>
      <c r="I89" s="49"/>
      <c r="J89" s="21"/>
      <c r="K89" s="21"/>
      <c r="L89" s="25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2" customFormat="1" ht="6.95" customHeight="1" x14ac:dyDescent="0.2">
      <c r="A90" s="21"/>
      <c r="B90" s="22"/>
      <c r="C90" s="21"/>
      <c r="D90" s="21"/>
      <c r="E90" s="21"/>
      <c r="F90" s="21"/>
      <c r="G90" s="21"/>
      <c r="H90" s="21"/>
      <c r="I90" s="49"/>
      <c r="J90" s="21"/>
      <c r="K90" s="21"/>
      <c r="L90" s="25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" customFormat="1" ht="12" customHeight="1" x14ac:dyDescent="0.2">
      <c r="A91" s="21"/>
      <c r="B91" s="22"/>
      <c r="C91" s="18" t="s">
        <v>20</v>
      </c>
      <c r="D91" s="21"/>
      <c r="E91" s="21"/>
      <c r="F91" s="17" t="str">
        <f>F14</f>
        <v xml:space="preserve"> </v>
      </c>
      <c r="G91" s="21"/>
      <c r="H91" s="21"/>
      <c r="I91" s="50" t="s">
        <v>22</v>
      </c>
      <c r="J91" s="34" t="str">
        <f>IF(J14="","",J14)</f>
        <v>12. 12. 2019</v>
      </c>
      <c r="K91" s="21"/>
      <c r="L91" s="25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2" customFormat="1" ht="6.95" customHeight="1" x14ac:dyDescent="0.2">
      <c r="A92" s="21"/>
      <c r="B92" s="22"/>
      <c r="C92" s="21"/>
      <c r="D92" s="21"/>
      <c r="E92" s="21"/>
      <c r="F92" s="21"/>
      <c r="G92" s="21"/>
      <c r="H92" s="21"/>
      <c r="I92" s="49"/>
      <c r="J92" s="21"/>
      <c r="K92" s="21"/>
      <c r="L92" s="25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2" customFormat="1" ht="43.15" customHeight="1" x14ac:dyDescent="0.2">
      <c r="A93" s="21"/>
      <c r="B93" s="22"/>
      <c r="C93" s="18" t="s">
        <v>24</v>
      </c>
      <c r="D93" s="21"/>
      <c r="E93" s="21"/>
      <c r="F93" s="17" t="str">
        <f>E17</f>
        <v>Severoslovenské vodárne a kanalizácie, a.s.</v>
      </c>
      <c r="G93" s="21"/>
      <c r="H93" s="21"/>
      <c r="I93" s="50" t="s">
        <v>30</v>
      </c>
      <c r="J93" s="20" t="str">
        <f>E23</f>
        <v>Sweco Hydroprojekt a.s., divize Morava</v>
      </c>
      <c r="K93" s="21"/>
      <c r="L93" s="25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2" customFormat="1" ht="15.2" customHeight="1" x14ac:dyDescent="0.2">
      <c r="A94" s="21"/>
      <c r="B94" s="22"/>
      <c r="C94" s="18" t="s">
        <v>28</v>
      </c>
      <c r="D94" s="21"/>
      <c r="E94" s="21"/>
      <c r="F94" s="17" t="str">
        <f>IF(E20="","",E20)</f>
        <v>Vyplň údaj</v>
      </c>
      <c r="G94" s="21"/>
      <c r="H94" s="21"/>
      <c r="I94" s="50" t="s">
        <v>33</v>
      </c>
      <c r="J94" s="20" t="str">
        <f>E26</f>
        <v xml:space="preserve"> </v>
      </c>
      <c r="K94" s="21"/>
      <c r="L94" s="2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2" customFormat="1" ht="10.35" customHeight="1" x14ac:dyDescent="0.2">
      <c r="A95" s="21"/>
      <c r="B95" s="22"/>
      <c r="C95" s="21"/>
      <c r="D95" s="21"/>
      <c r="E95" s="21"/>
      <c r="F95" s="21"/>
      <c r="G95" s="21"/>
      <c r="H95" s="21"/>
      <c r="I95" s="49"/>
      <c r="J95" s="21"/>
      <c r="K95" s="21"/>
      <c r="L95" s="25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s="2" customFormat="1" ht="29.25" customHeight="1" x14ac:dyDescent="0.2">
      <c r="A96" s="21"/>
      <c r="B96" s="22"/>
      <c r="C96" s="75" t="s">
        <v>104</v>
      </c>
      <c r="D96" s="61"/>
      <c r="E96" s="61"/>
      <c r="F96" s="61"/>
      <c r="G96" s="61"/>
      <c r="H96" s="61"/>
      <c r="I96" s="76"/>
      <c r="J96" s="77" t="s">
        <v>2466</v>
      </c>
      <c r="K96" s="61"/>
      <c r="L96" s="25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47" s="2" customFormat="1" ht="10.35" customHeight="1" x14ac:dyDescent="0.2">
      <c r="A97" s="21"/>
      <c r="B97" s="22"/>
      <c r="C97" s="21"/>
      <c r="D97" s="21"/>
      <c r="E97" s="21"/>
      <c r="F97" s="21"/>
      <c r="G97" s="21"/>
      <c r="H97" s="21"/>
      <c r="I97" s="49"/>
      <c r="J97" s="21"/>
      <c r="K97" s="21"/>
      <c r="L97" s="25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47" s="2" customFormat="1" ht="22.9" customHeight="1" x14ac:dyDescent="0.2">
      <c r="A98" s="21"/>
      <c r="B98" s="22"/>
      <c r="C98" s="78" t="s">
        <v>105</v>
      </c>
      <c r="D98" s="21"/>
      <c r="E98" s="21"/>
      <c r="F98" s="21"/>
      <c r="G98" s="21"/>
      <c r="H98" s="21"/>
      <c r="I98" s="49"/>
      <c r="J98" s="45">
        <f>J129</f>
        <v>0</v>
      </c>
      <c r="K98" s="21"/>
      <c r="L98" s="25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U98" s="12" t="s">
        <v>106</v>
      </c>
    </row>
    <row r="99" spans="1:47" s="4" customFormat="1" ht="24.95" customHeight="1" x14ac:dyDescent="0.2">
      <c r="B99" s="79"/>
      <c r="D99" s="80" t="s">
        <v>107</v>
      </c>
      <c r="E99" s="81"/>
      <c r="F99" s="81"/>
      <c r="G99" s="81"/>
      <c r="H99" s="81"/>
      <c r="I99" s="82"/>
      <c r="J99" s="83">
        <f>J130</f>
        <v>0</v>
      </c>
      <c r="L99" s="79"/>
    </row>
    <row r="100" spans="1:47" s="5" customFormat="1" ht="19.899999999999999" customHeight="1" x14ac:dyDescent="0.2">
      <c r="B100" s="84"/>
      <c r="D100" s="85" t="s">
        <v>108</v>
      </c>
      <c r="E100" s="86"/>
      <c r="F100" s="86"/>
      <c r="G100" s="86"/>
      <c r="H100" s="86"/>
      <c r="I100" s="87"/>
      <c r="J100" s="88">
        <f>J131</f>
        <v>0</v>
      </c>
      <c r="L100" s="84"/>
    </row>
    <row r="101" spans="1:47" s="5" customFormat="1" ht="19.899999999999999" customHeight="1" x14ac:dyDescent="0.2">
      <c r="B101" s="84"/>
      <c r="D101" s="85" t="s">
        <v>109</v>
      </c>
      <c r="E101" s="86"/>
      <c r="F101" s="86"/>
      <c r="G101" s="86"/>
      <c r="H101" s="86"/>
      <c r="I101" s="87"/>
      <c r="J101" s="88">
        <f>J326</f>
        <v>0</v>
      </c>
      <c r="L101" s="84"/>
    </row>
    <row r="102" spans="1:47" s="5" customFormat="1" ht="19.899999999999999" customHeight="1" x14ac:dyDescent="0.2">
      <c r="B102" s="84"/>
      <c r="D102" s="85" t="s">
        <v>111</v>
      </c>
      <c r="E102" s="86"/>
      <c r="F102" s="86"/>
      <c r="G102" s="86"/>
      <c r="H102" s="86"/>
      <c r="I102" s="87"/>
      <c r="J102" s="88">
        <f>J334</f>
        <v>0</v>
      </c>
      <c r="L102" s="84"/>
    </row>
    <row r="103" spans="1:47" s="5" customFormat="1" ht="19.899999999999999" customHeight="1" x14ac:dyDescent="0.2">
      <c r="B103" s="84"/>
      <c r="D103" s="85" t="s">
        <v>112</v>
      </c>
      <c r="E103" s="86"/>
      <c r="F103" s="86"/>
      <c r="G103" s="86"/>
      <c r="H103" s="86"/>
      <c r="I103" s="87"/>
      <c r="J103" s="88">
        <f>J377</f>
        <v>0</v>
      </c>
      <c r="L103" s="84"/>
    </row>
    <row r="104" spans="1:47" s="5" customFormat="1" ht="19.899999999999999" customHeight="1" x14ac:dyDescent="0.2">
      <c r="B104" s="84"/>
      <c r="D104" s="85" t="s">
        <v>114</v>
      </c>
      <c r="E104" s="86"/>
      <c r="F104" s="86"/>
      <c r="G104" s="86"/>
      <c r="H104" s="86"/>
      <c r="I104" s="87"/>
      <c r="J104" s="88">
        <f>J424</f>
        <v>0</v>
      </c>
      <c r="L104" s="84"/>
    </row>
    <row r="105" spans="1:47" s="5" customFormat="1" ht="19.899999999999999" customHeight="1" x14ac:dyDescent="0.2">
      <c r="B105" s="84"/>
      <c r="D105" s="85" t="s">
        <v>115</v>
      </c>
      <c r="E105" s="86"/>
      <c r="F105" s="86"/>
      <c r="G105" s="86"/>
      <c r="H105" s="86"/>
      <c r="I105" s="87"/>
      <c r="J105" s="88">
        <f>J651</f>
        <v>0</v>
      </c>
      <c r="L105" s="84"/>
    </row>
    <row r="106" spans="1:47" s="5" customFormat="1" ht="19.899999999999999" customHeight="1" x14ac:dyDescent="0.2">
      <c r="B106" s="84"/>
      <c r="D106" s="85" t="s">
        <v>116</v>
      </c>
      <c r="E106" s="86"/>
      <c r="F106" s="86"/>
      <c r="G106" s="86"/>
      <c r="H106" s="86"/>
      <c r="I106" s="87"/>
      <c r="J106" s="88">
        <f>J665</f>
        <v>0</v>
      </c>
      <c r="L106" s="84"/>
    </row>
    <row r="107" spans="1:47" s="5" customFormat="1" ht="19.899999999999999" customHeight="1" x14ac:dyDescent="0.2">
      <c r="B107" s="84"/>
      <c r="D107" s="85" t="s">
        <v>117</v>
      </c>
      <c r="E107" s="86"/>
      <c r="F107" s="86"/>
      <c r="G107" s="86"/>
      <c r="H107" s="86"/>
      <c r="I107" s="87"/>
      <c r="J107" s="88">
        <f>J683</f>
        <v>0</v>
      </c>
      <c r="L107" s="84"/>
    </row>
    <row r="108" spans="1:47" s="2" customFormat="1" ht="21.75" customHeight="1" x14ac:dyDescent="0.2">
      <c r="A108" s="21"/>
      <c r="B108" s="22"/>
      <c r="C108" s="21"/>
      <c r="D108" s="21"/>
      <c r="E108" s="21"/>
      <c r="F108" s="21"/>
      <c r="G108" s="21"/>
      <c r="H108" s="21"/>
      <c r="I108" s="49"/>
      <c r="J108" s="21"/>
      <c r="K108" s="21"/>
      <c r="L108" s="25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47" s="2" customFormat="1" ht="6.95" customHeight="1" x14ac:dyDescent="0.2">
      <c r="A109" s="21"/>
      <c r="B109" s="30"/>
      <c r="C109" s="31"/>
      <c r="D109" s="31"/>
      <c r="E109" s="31"/>
      <c r="F109" s="31"/>
      <c r="G109" s="31"/>
      <c r="H109" s="31"/>
      <c r="I109" s="73"/>
      <c r="J109" s="31"/>
      <c r="K109" s="31"/>
      <c r="L109" s="2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3" spans="1:31" s="2" customFormat="1" ht="6.95" customHeight="1" x14ac:dyDescent="0.2">
      <c r="A113" s="21"/>
      <c r="B113" s="32"/>
      <c r="C113" s="33"/>
      <c r="D113" s="33"/>
      <c r="E113" s="33"/>
      <c r="F113" s="33"/>
      <c r="G113" s="33"/>
      <c r="H113" s="33"/>
      <c r="I113" s="74"/>
      <c r="J113" s="33"/>
      <c r="K113" s="33"/>
      <c r="L113" s="25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s="2" customFormat="1" ht="24.95" customHeight="1" x14ac:dyDescent="0.2">
      <c r="A114" s="21"/>
      <c r="B114" s="22"/>
      <c r="C114" s="16" t="s">
        <v>121</v>
      </c>
      <c r="D114" s="21"/>
      <c r="E114" s="21"/>
      <c r="F114" s="21"/>
      <c r="G114" s="21"/>
      <c r="H114" s="21"/>
      <c r="I114" s="49"/>
      <c r="J114" s="21"/>
      <c r="K114" s="21"/>
      <c r="L114" s="25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2" customFormat="1" ht="6.95" customHeight="1" x14ac:dyDescent="0.2">
      <c r="A115" s="21"/>
      <c r="B115" s="22"/>
      <c r="C115" s="21"/>
      <c r="D115" s="21"/>
      <c r="E115" s="21"/>
      <c r="F115" s="21"/>
      <c r="G115" s="21"/>
      <c r="H115" s="21"/>
      <c r="I115" s="49"/>
      <c r="J115" s="21"/>
      <c r="K115" s="21"/>
      <c r="L115" s="25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2" customFormat="1" ht="12" customHeight="1" x14ac:dyDescent="0.2">
      <c r="A116" s="21"/>
      <c r="B116" s="22"/>
      <c r="C116" s="18" t="s">
        <v>16</v>
      </c>
      <c r="D116" s="21"/>
      <c r="E116" s="21"/>
      <c r="F116" s="21"/>
      <c r="G116" s="21"/>
      <c r="H116" s="21"/>
      <c r="I116" s="49"/>
      <c r="J116" s="21"/>
      <c r="K116" s="21"/>
      <c r="L116" s="25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2" customFormat="1" ht="25.5" customHeight="1" x14ac:dyDescent="0.2">
      <c r="A117" s="21"/>
      <c r="B117" s="22"/>
      <c r="C117" s="21"/>
      <c r="D117" s="21"/>
      <c r="E117" s="186" t="str">
        <f>E7</f>
        <v>Povážský Chlmec - Stoková sieť - Zmena stavby pred dokončením - II.etapa</v>
      </c>
      <c r="F117" s="187"/>
      <c r="G117" s="187"/>
      <c r="H117" s="187"/>
      <c r="I117" s="49"/>
      <c r="J117" s="21"/>
      <c r="K117" s="21"/>
      <c r="L117" s="25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1" customFormat="1" ht="12" customHeight="1" x14ac:dyDescent="0.2">
      <c r="B118" s="15"/>
      <c r="C118" s="18" t="s">
        <v>99</v>
      </c>
      <c r="I118" s="46"/>
      <c r="L118" s="15"/>
    </row>
    <row r="119" spans="1:31" s="2" customFormat="1" ht="25.5" customHeight="1" x14ac:dyDescent="0.2">
      <c r="A119" s="21"/>
      <c r="B119" s="22"/>
      <c r="C119" s="21"/>
      <c r="D119" s="21"/>
      <c r="E119" s="186" t="s">
        <v>100</v>
      </c>
      <c r="F119" s="185"/>
      <c r="G119" s="185"/>
      <c r="H119" s="185"/>
      <c r="I119" s="49"/>
      <c r="J119" s="21"/>
      <c r="K119" s="21"/>
      <c r="L119" s="2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2" customFormat="1" ht="12" customHeight="1" x14ac:dyDescent="0.2">
      <c r="A120" s="21"/>
      <c r="B120" s="22"/>
      <c r="C120" s="18" t="s">
        <v>101</v>
      </c>
      <c r="D120" s="21"/>
      <c r="E120" s="21"/>
      <c r="F120" s="21"/>
      <c r="G120" s="21"/>
      <c r="H120" s="21"/>
      <c r="I120" s="49"/>
      <c r="J120" s="21"/>
      <c r="K120" s="21"/>
      <c r="L120" s="25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2" customFormat="1" ht="16.5" customHeight="1" x14ac:dyDescent="0.2">
      <c r="A121" s="21"/>
      <c r="B121" s="22"/>
      <c r="C121" s="21"/>
      <c r="D121" s="21"/>
      <c r="E121" s="181" t="str">
        <f>E11</f>
        <v>003 - SO 5-5.7 Preložky inžinierskych sieti</v>
      </c>
      <c r="F121" s="185"/>
      <c r="G121" s="185"/>
      <c r="H121" s="185"/>
      <c r="I121" s="49"/>
      <c r="J121" s="21"/>
      <c r="K121" s="21"/>
      <c r="L121" s="25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s="2" customFormat="1" ht="6.95" customHeight="1" x14ac:dyDescent="0.2">
      <c r="A122" s="21"/>
      <c r="B122" s="22"/>
      <c r="C122" s="21"/>
      <c r="D122" s="21"/>
      <c r="E122" s="21"/>
      <c r="F122" s="21"/>
      <c r="G122" s="21"/>
      <c r="H122" s="21"/>
      <c r="I122" s="49"/>
      <c r="J122" s="21"/>
      <c r="K122" s="21"/>
      <c r="L122" s="25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s="2" customFormat="1" ht="12" customHeight="1" x14ac:dyDescent="0.2">
      <c r="A123" s="21"/>
      <c r="B123" s="22"/>
      <c r="C123" s="18" t="s">
        <v>20</v>
      </c>
      <c r="D123" s="21"/>
      <c r="E123" s="21"/>
      <c r="F123" s="17" t="str">
        <f>F14</f>
        <v xml:space="preserve"> </v>
      </c>
      <c r="G123" s="21"/>
      <c r="H123" s="21"/>
      <c r="I123" s="50" t="s">
        <v>22</v>
      </c>
      <c r="J123" s="34" t="str">
        <f>IF(J14="","",J14)</f>
        <v>12. 12. 2019</v>
      </c>
      <c r="K123" s="21"/>
      <c r="L123" s="25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s="2" customFormat="1" ht="6.95" customHeight="1" x14ac:dyDescent="0.2">
      <c r="A124" s="21"/>
      <c r="B124" s="22"/>
      <c r="C124" s="21"/>
      <c r="D124" s="21"/>
      <c r="E124" s="21"/>
      <c r="F124" s="21"/>
      <c r="G124" s="21"/>
      <c r="H124" s="21"/>
      <c r="I124" s="49"/>
      <c r="J124" s="21"/>
      <c r="K124" s="21"/>
      <c r="L124" s="25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s="2" customFormat="1" ht="43.15" customHeight="1" x14ac:dyDescent="0.2">
      <c r="A125" s="21"/>
      <c r="B125" s="22"/>
      <c r="C125" s="18" t="s">
        <v>24</v>
      </c>
      <c r="D125" s="21"/>
      <c r="E125" s="21"/>
      <c r="F125" s="17" t="str">
        <f>E17</f>
        <v>Severoslovenské vodárne a kanalizácie, a.s.</v>
      </c>
      <c r="G125" s="21"/>
      <c r="H125" s="21"/>
      <c r="I125" s="50" t="s">
        <v>30</v>
      </c>
      <c r="J125" s="20" t="str">
        <f>E23</f>
        <v>Sweco Hydroprojekt a.s., divize Morava</v>
      </c>
      <c r="K125" s="21"/>
      <c r="L125" s="25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s="2" customFormat="1" ht="15.2" customHeight="1" x14ac:dyDescent="0.2">
      <c r="A126" s="21"/>
      <c r="B126" s="22"/>
      <c r="C126" s="18" t="s">
        <v>28</v>
      </c>
      <c r="D126" s="21"/>
      <c r="E126" s="21"/>
      <c r="F126" s="17" t="str">
        <f>IF(E20="","",E20)</f>
        <v>Vyplň údaj</v>
      </c>
      <c r="G126" s="21"/>
      <c r="H126" s="21"/>
      <c r="I126" s="50" t="s">
        <v>33</v>
      </c>
      <c r="J126" s="20" t="str">
        <f>E26</f>
        <v xml:space="preserve"> </v>
      </c>
      <c r="K126" s="21"/>
      <c r="L126" s="25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s="2" customFormat="1" ht="10.35" customHeight="1" x14ac:dyDescent="0.2">
      <c r="A127" s="21"/>
      <c r="B127" s="22"/>
      <c r="C127" s="21"/>
      <c r="D127" s="21"/>
      <c r="E127" s="21"/>
      <c r="F127" s="21"/>
      <c r="G127" s="21"/>
      <c r="H127" s="21"/>
      <c r="I127" s="49"/>
      <c r="J127" s="21"/>
      <c r="K127" s="21"/>
      <c r="L127" s="25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s="6" customFormat="1" ht="29.25" customHeight="1" x14ac:dyDescent="0.2">
      <c r="A128" s="89"/>
      <c r="B128" s="90"/>
      <c r="C128" s="91" t="s">
        <v>122</v>
      </c>
      <c r="D128" s="92" t="s">
        <v>57</v>
      </c>
      <c r="E128" s="92" t="s">
        <v>55</v>
      </c>
      <c r="F128" s="92" t="s">
        <v>56</v>
      </c>
      <c r="G128" s="92" t="s">
        <v>123</v>
      </c>
      <c r="H128" s="92" t="s">
        <v>124</v>
      </c>
      <c r="I128" s="93" t="s">
        <v>2465</v>
      </c>
      <c r="J128" s="92" t="s">
        <v>2466</v>
      </c>
      <c r="K128" s="94" t="s">
        <v>125</v>
      </c>
      <c r="L128" s="95"/>
      <c r="M128" s="39" t="s">
        <v>1</v>
      </c>
      <c r="N128" s="40" t="s">
        <v>39</v>
      </c>
      <c r="O128" s="40" t="s">
        <v>126</v>
      </c>
      <c r="P128" s="40" t="s">
        <v>127</v>
      </c>
      <c r="Q128" s="40" t="s">
        <v>128</v>
      </c>
      <c r="R128" s="40" t="s">
        <v>129</v>
      </c>
      <c r="S128" s="40" t="s">
        <v>130</v>
      </c>
      <c r="T128" s="41" t="s">
        <v>131</v>
      </c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1:65" s="2" customFormat="1" ht="22.9" customHeight="1" x14ac:dyDescent="0.25">
      <c r="A129" s="21"/>
      <c r="B129" s="22"/>
      <c r="C129" s="44" t="s">
        <v>132</v>
      </c>
      <c r="D129" s="21"/>
      <c r="E129" s="21"/>
      <c r="F129" s="21"/>
      <c r="G129" s="21"/>
      <c r="H129" s="21"/>
      <c r="I129" s="49"/>
      <c r="J129" s="96">
        <f>BK129</f>
        <v>0</v>
      </c>
      <c r="K129" s="21"/>
      <c r="L129" s="22"/>
      <c r="M129" s="42"/>
      <c r="N129" s="35"/>
      <c r="O129" s="43"/>
      <c r="P129" s="97">
        <f>P130</f>
        <v>0</v>
      </c>
      <c r="Q129" s="43"/>
      <c r="R129" s="97">
        <f>R130</f>
        <v>562.16629650000004</v>
      </c>
      <c r="S129" s="43"/>
      <c r="T129" s="98">
        <f>T130</f>
        <v>924.18589999999995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T129" s="12" t="s">
        <v>71</v>
      </c>
      <c r="AU129" s="12" t="s">
        <v>106</v>
      </c>
      <c r="BK129" s="99">
        <f>BK130</f>
        <v>0</v>
      </c>
    </row>
    <row r="130" spans="1:65" s="7" customFormat="1" ht="25.9" customHeight="1" x14ac:dyDescent="0.2">
      <c r="B130" s="100"/>
      <c r="D130" s="101" t="s">
        <v>71</v>
      </c>
      <c r="E130" s="102" t="s">
        <v>133</v>
      </c>
      <c r="F130" s="102" t="s">
        <v>134</v>
      </c>
      <c r="I130" s="103"/>
      <c r="J130" s="104">
        <f>BK130</f>
        <v>0</v>
      </c>
      <c r="L130" s="100"/>
      <c r="M130" s="105"/>
      <c r="N130" s="106"/>
      <c r="O130" s="106"/>
      <c r="P130" s="107">
        <f>P131+P326+P334+P377+P424+P651+P665+P683</f>
        <v>0</v>
      </c>
      <c r="Q130" s="106"/>
      <c r="R130" s="107">
        <f>R131+R326+R334+R377+R424+R651+R665+R683</f>
        <v>562.16629650000004</v>
      </c>
      <c r="S130" s="106"/>
      <c r="T130" s="108">
        <f>T131+T326+T334+T377+T424+T651+T665+T683</f>
        <v>924.18589999999995</v>
      </c>
      <c r="AR130" s="101" t="s">
        <v>78</v>
      </c>
      <c r="AT130" s="109" t="s">
        <v>71</v>
      </c>
      <c r="AU130" s="109" t="s">
        <v>72</v>
      </c>
      <c r="AY130" s="101" t="s">
        <v>135</v>
      </c>
      <c r="BK130" s="110">
        <f>BK131+BK326+BK334+BK377+BK424+BK651+BK665+BK683</f>
        <v>0</v>
      </c>
    </row>
    <row r="131" spans="1:65" s="7" customFormat="1" ht="22.9" customHeight="1" x14ac:dyDescent="0.2">
      <c r="B131" s="100"/>
      <c r="D131" s="101" t="s">
        <v>71</v>
      </c>
      <c r="E131" s="111" t="s">
        <v>78</v>
      </c>
      <c r="F131" s="111" t="s">
        <v>136</v>
      </c>
      <c r="I131" s="103"/>
      <c r="J131" s="112">
        <f>BK131</f>
        <v>0</v>
      </c>
      <c r="L131" s="100"/>
      <c r="M131" s="105"/>
      <c r="N131" s="106"/>
      <c r="O131" s="106"/>
      <c r="P131" s="107">
        <f>SUM(P132:P325)</f>
        <v>0</v>
      </c>
      <c r="Q131" s="106"/>
      <c r="R131" s="107">
        <f>SUM(R132:R325)</f>
        <v>355.49710719999996</v>
      </c>
      <c r="S131" s="106"/>
      <c r="T131" s="108">
        <f>SUM(T132:T325)</f>
        <v>893.37599999999998</v>
      </c>
      <c r="AR131" s="101" t="s">
        <v>78</v>
      </c>
      <c r="AT131" s="109" t="s">
        <v>71</v>
      </c>
      <c r="AU131" s="109" t="s">
        <v>78</v>
      </c>
      <c r="AY131" s="101" t="s">
        <v>135</v>
      </c>
      <c r="BK131" s="110">
        <f>SUM(BK132:BK325)</f>
        <v>0</v>
      </c>
    </row>
    <row r="132" spans="1:65" s="2" customFormat="1" ht="24" customHeight="1" x14ac:dyDescent="0.2">
      <c r="A132" s="21"/>
      <c r="B132" s="113"/>
      <c r="C132" s="114" t="s">
        <v>78</v>
      </c>
      <c r="D132" s="114" t="s">
        <v>137</v>
      </c>
      <c r="E132" s="115" t="s">
        <v>153</v>
      </c>
      <c r="F132" s="116" t="s">
        <v>154</v>
      </c>
      <c r="G132" s="117" t="s">
        <v>140</v>
      </c>
      <c r="H132" s="118">
        <v>523.79999999999995</v>
      </c>
      <c r="I132" s="119"/>
      <c r="J132" s="120">
        <f>ROUND(I132*H132,2)</f>
        <v>0</v>
      </c>
      <c r="K132" s="116" t="s">
        <v>155</v>
      </c>
      <c r="L132" s="22"/>
      <c r="M132" s="121" t="s">
        <v>1</v>
      </c>
      <c r="N132" s="122" t="s">
        <v>40</v>
      </c>
      <c r="O132" s="36"/>
      <c r="P132" s="123">
        <f>O132*H132</f>
        <v>0</v>
      </c>
      <c r="Q132" s="123">
        <v>0</v>
      </c>
      <c r="R132" s="123">
        <f>Q132*H132</f>
        <v>0</v>
      </c>
      <c r="S132" s="123">
        <v>0.44</v>
      </c>
      <c r="T132" s="124">
        <f>S132*H132</f>
        <v>230.47199999999998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R132" s="125" t="s">
        <v>141</v>
      </c>
      <c r="AT132" s="125" t="s">
        <v>137</v>
      </c>
      <c r="AU132" s="125" t="s">
        <v>80</v>
      </c>
      <c r="AY132" s="12" t="s">
        <v>135</v>
      </c>
      <c r="BE132" s="126">
        <f>IF(N132="základní",J132,0)</f>
        <v>0</v>
      </c>
      <c r="BF132" s="126">
        <f>IF(N132="snížená",J132,0)</f>
        <v>0</v>
      </c>
      <c r="BG132" s="126">
        <f>IF(N132="zákl. přenesená",J132,0)</f>
        <v>0</v>
      </c>
      <c r="BH132" s="126">
        <f>IF(N132="sníž. přenesená",J132,0)</f>
        <v>0</v>
      </c>
      <c r="BI132" s="126">
        <f>IF(N132="nulová",J132,0)</f>
        <v>0</v>
      </c>
      <c r="BJ132" s="12" t="s">
        <v>78</v>
      </c>
      <c r="BK132" s="126">
        <f>ROUND(I132*H132,2)</f>
        <v>0</v>
      </c>
      <c r="BL132" s="12" t="s">
        <v>141</v>
      </c>
      <c r="BM132" s="125" t="s">
        <v>1643</v>
      </c>
    </row>
    <row r="133" spans="1:65" s="2" customFormat="1" ht="39" x14ac:dyDescent="0.2">
      <c r="A133" s="21"/>
      <c r="B133" s="22"/>
      <c r="C133" s="21"/>
      <c r="D133" s="127" t="s">
        <v>143</v>
      </c>
      <c r="E133" s="21"/>
      <c r="F133" s="128" t="s">
        <v>157</v>
      </c>
      <c r="G133" s="21"/>
      <c r="H133" s="21"/>
      <c r="I133" s="49"/>
      <c r="J133" s="21"/>
      <c r="K133" s="21"/>
      <c r="L133" s="22"/>
      <c r="M133" s="129"/>
      <c r="N133" s="130"/>
      <c r="O133" s="36"/>
      <c r="P133" s="36"/>
      <c r="Q133" s="36"/>
      <c r="R133" s="36"/>
      <c r="S133" s="36"/>
      <c r="T133" s="37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T133" s="12" t="s">
        <v>143</v>
      </c>
      <c r="AU133" s="12" t="s">
        <v>80</v>
      </c>
    </row>
    <row r="134" spans="1:65" s="2" customFormat="1" ht="24" customHeight="1" x14ac:dyDescent="0.2">
      <c r="A134" s="21"/>
      <c r="B134" s="113"/>
      <c r="C134" s="114" t="s">
        <v>80</v>
      </c>
      <c r="D134" s="114" t="s">
        <v>137</v>
      </c>
      <c r="E134" s="115" t="s">
        <v>158</v>
      </c>
      <c r="F134" s="116" t="s">
        <v>159</v>
      </c>
      <c r="G134" s="117" t="s">
        <v>140</v>
      </c>
      <c r="H134" s="118">
        <v>450</v>
      </c>
      <c r="I134" s="119"/>
      <c r="J134" s="120">
        <f>ROUND(I134*H134,2)</f>
        <v>0</v>
      </c>
      <c r="K134" s="116" t="s">
        <v>155</v>
      </c>
      <c r="L134" s="22"/>
      <c r="M134" s="121" t="s">
        <v>1</v>
      </c>
      <c r="N134" s="122" t="s">
        <v>40</v>
      </c>
      <c r="O134" s="36"/>
      <c r="P134" s="123">
        <f>O134*H134</f>
        <v>0</v>
      </c>
      <c r="Q134" s="123">
        <v>0</v>
      </c>
      <c r="R134" s="123">
        <f>Q134*H134</f>
        <v>0</v>
      </c>
      <c r="S134" s="123">
        <v>0.45</v>
      </c>
      <c r="T134" s="124">
        <f>S134*H134</f>
        <v>202.5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R134" s="125" t="s">
        <v>141</v>
      </c>
      <c r="AT134" s="125" t="s">
        <v>137</v>
      </c>
      <c r="AU134" s="125" t="s">
        <v>80</v>
      </c>
      <c r="AY134" s="12" t="s">
        <v>135</v>
      </c>
      <c r="BE134" s="126">
        <f>IF(N134="základní",J134,0)</f>
        <v>0</v>
      </c>
      <c r="BF134" s="126">
        <f>IF(N134="snížená",J134,0)</f>
        <v>0</v>
      </c>
      <c r="BG134" s="126">
        <f>IF(N134="zákl. přenesená",J134,0)</f>
        <v>0</v>
      </c>
      <c r="BH134" s="126">
        <f>IF(N134="sníž. přenesená",J134,0)</f>
        <v>0</v>
      </c>
      <c r="BI134" s="126">
        <f>IF(N134="nulová",J134,0)</f>
        <v>0</v>
      </c>
      <c r="BJ134" s="12" t="s">
        <v>78</v>
      </c>
      <c r="BK134" s="126">
        <f>ROUND(I134*H134,2)</f>
        <v>0</v>
      </c>
      <c r="BL134" s="12" t="s">
        <v>141</v>
      </c>
      <c r="BM134" s="125" t="s">
        <v>1644</v>
      </c>
    </row>
    <row r="135" spans="1:65" s="2" customFormat="1" ht="39" x14ac:dyDescent="0.2">
      <c r="A135" s="21"/>
      <c r="B135" s="22"/>
      <c r="C135" s="21"/>
      <c r="D135" s="127" t="s">
        <v>143</v>
      </c>
      <c r="E135" s="21"/>
      <c r="F135" s="128" t="s">
        <v>161</v>
      </c>
      <c r="G135" s="21"/>
      <c r="H135" s="21"/>
      <c r="I135" s="49"/>
      <c r="J135" s="21"/>
      <c r="K135" s="21"/>
      <c r="L135" s="22"/>
      <c r="M135" s="129"/>
      <c r="N135" s="130"/>
      <c r="O135" s="36"/>
      <c r="P135" s="36"/>
      <c r="Q135" s="36"/>
      <c r="R135" s="36"/>
      <c r="S135" s="36"/>
      <c r="T135" s="37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T135" s="12" t="s">
        <v>143</v>
      </c>
      <c r="AU135" s="12" t="s">
        <v>80</v>
      </c>
    </row>
    <row r="136" spans="1:65" s="8" customFormat="1" x14ac:dyDescent="0.2">
      <c r="B136" s="131"/>
      <c r="D136" s="127" t="s">
        <v>149</v>
      </c>
      <c r="E136" s="132" t="s">
        <v>1</v>
      </c>
      <c r="F136" s="133" t="s">
        <v>162</v>
      </c>
      <c r="H136" s="132" t="s">
        <v>1</v>
      </c>
      <c r="I136" s="134"/>
      <c r="L136" s="131"/>
      <c r="M136" s="135"/>
      <c r="N136" s="136"/>
      <c r="O136" s="136"/>
      <c r="P136" s="136"/>
      <c r="Q136" s="136"/>
      <c r="R136" s="136"/>
      <c r="S136" s="136"/>
      <c r="T136" s="137"/>
      <c r="AT136" s="132" t="s">
        <v>149</v>
      </c>
      <c r="AU136" s="132" t="s">
        <v>80</v>
      </c>
      <c r="AV136" s="8" t="s">
        <v>78</v>
      </c>
      <c r="AW136" s="8" t="s">
        <v>32</v>
      </c>
      <c r="AX136" s="8" t="s">
        <v>72</v>
      </c>
      <c r="AY136" s="132" t="s">
        <v>135</v>
      </c>
    </row>
    <row r="137" spans="1:65" s="9" customFormat="1" x14ac:dyDescent="0.2">
      <c r="B137" s="138"/>
      <c r="D137" s="127" t="s">
        <v>149</v>
      </c>
      <c r="E137" s="139" t="s">
        <v>1</v>
      </c>
      <c r="F137" s="140" t="s">
        <v>1645</v>
      </c>
      <c r="H137" s="141">
        <v>450</v>
      </c>
      <c r="I137" s="142"/>
      <c r="L137" s="138"/>
      <c r="M137" s="143"/>
      <c r="N137" s="144"/>
      <c r="O137" s="144"/>
      <c r="P137" s="144"/>
      <c r="Q137" s="144"/>
      <c r="R137" s="144"/>
      <c r="S137" s="144"/>
      <c r="T137" s="145"/>
      <c r="AT137" s="139" t="s">
        <v>149</v>
      </c>
      <c r="AU137" s="139" t="s">
        <v>80</v>
      </c>
      <c r="AV137" s="9" t="s">
        <v>80</v>
      </c>
      <c r="AW137" s="9" t="s">
        <v>32</v>
      </c>
      <c r="AX137" s="9" t="s">
        <v>78</v>
      </c>
      <c r="AY137" s="139" t="s">
        <v>135</v>
      </c>
    </row>
    <row r="138" spans="1:65" s="2" customFormat="1" ht="24" customHeight="1" x14ac:dyDescent="0.2">
      <c r="A138" s="21"/>
      <c r="B138" s="113"/>
      <c r="C138" s="114" t="s">
        <v>152</v>
      </c>
      <c r="D138" s="114" t="s">
        <v>137</v>
      </c>
      <c r="E138" s="115" t="s">
        <v>167</v>
      </c>
      <c r="F138" s="116" t="s">
        <v>168</v>
      </c>
      <c r="G138" s="117" t="s">
        <v>140</v>
      </c>
      <c r="H138" s="118">
        <v>523.79999999999995</v>
      </c>
      <c r="I138" s="119"/>
      <c r="J138" s="120">
        <f>ROUND(I138*H138,2)</f>
        <v>0</v>
      </c>
      <c r="K138" s="116" t="s">
        <v>155</v>
      </c>
      <c r="L138" s="22"/>
      <c r="M138" s="121" t="s">
        <v>1</v>
      </c>
      <c r="N138" s="122" t="s">
        <v>40</v>
      </c>
      <c r="O138" s="36"/>
      <c r="P138" s="123">
        <f>O138*H138</f>
        <v>0</v>
      </c>
      <c r="Q138" s="123">
        <v>0</v>
      </c>
      <c r="R138" s="123">
        <f>Q138*H138</f>
        <v>0</v>
      </c>
      <c r="S138" s="123">
        <v>0.57999999999999996</v>
      </c>
      <c r="T138" s="124">
        <f>S138*H138</f>
        <v>303.80399999999997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R138" s="125" t="s">
        <v>141</v>
      </c>
      <c r="AT138" s="125" t="s">
        <v>137</v>
      </c>
      <c r="AU138" s="125" t="s">
        <v>80</v>
      </c>
      <c r="AY138" s="12" t="s">
        <v>135</v>
      </c>
      <c r="BE138" s="126">
        <f>IF(N138="základní",J138,0)</f>
        <v>0</v>
      </c>
      <c r="BF138" s="126">
        <f>IF(N138="snížená",J138,0)</f>
        <v>0</v>
      </c>
      <c r="BG138" s="126">
        <f>IF(N138="zákl. přenesená",J138,0)</f>
        <v>0</v>
      </c>
      <c r="BH138" s="126">
        <f>IF(N138="sníž. přenesená",J138,0)</f>
        <v>0</v>
      </c>
      <c r="BI138" s="126">
        <f>IF(N138="nulová",J138,0)</f>
        <v>0</v>
      </c>
      <c r="BJ138" s="12" t="s">
        <v>78</v>
      </c>
      <c r="BK138" s="126">
        <f>ROUND(I138*H138,2)</f>
        <v>0</v>
      </c>
      <c r="BL138" s="12" t="s">
        <v>141</v>
      </c>
      <c r="BM138" s="125" t="s">
        <v>1646</v>
      </c>
    </row>
    <row r="139" spans="1:65" s="2" customFormat="1" ht="39" x14ac:dyDescent="0.2">
      <c r="A139" s="21"/>
      <c r="B139" s="22"/>
      <c r="C139" s="21"/>
      <c r="D139" s="127" t="s">
        <v>143</v>
      </c>
      <c r="E139" s="21"/>
      <c r="F139" s="128" t="s">
        <v>170</v>
      </c>
      <c r="G139" s="21"/>
      <c r="H139" s="21"/>
      <c r="I139" s="49"/>
      <c r="J139" s="21"/>
      <c r="K139" s="21"/>
      <c r="L139" s="22"/>
      <c r="M139" s="129"/>
      <c r="N139" s="130"/>
      <c r="O139" s="36"/>
      <c r="P139" s="36"/>
      <c r="Q139" s="36"/>
      <c r="R139" s="36"/>
      <c r="S139" s="36"/>
      <c r="T139" s="37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T139" s="12" t="s">
        <v>143</v>
      </c>
      <c r="AU139" s="12" t="s">
        <v>80</v>
      </c>
    </row>
    <row r="140" spans="1:65" s="2" customFormat="1" ht="19.5" x14ac:dyDescent="0.2">
      <c r="A140" s="21"/>
      <c r="B140" s="22"/>
      <c r="C140" s="21"/>
      <c r="D140" s="127" t="s">
        <v>171</v>
      </c>
      <c r="E140" s="21"/>
      <c r="F140" s="154" t="s">
        <v>1647</v>
      </c>
      <c r="G140" s="21"/>
      <c r="H140" s="21"/>
      <c r="I140" s="49"/>
      <c r="J140" s="21"/>
      <c r="K140" s="21"/>
      <c r="L140" s="22"/>
      <c r="M140" s="129"/>
      <c r="N140" s="130"/>
      <c r="O140" s="36"/>
      <c r="P140" s="36"/>
      <c r="Q140" s="36"/>
      <c r="R140" s="36"/>
      <c r="S140" s="36"/>
      <c r="T140" s="37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T140" s="12" t="s">
        <v>171</v>
      </c>
      <c r="AU140" s="12" t="s">
        <v>80</v>
      </c>
    </row>
    <row r="141" spans="1:65" s="8" customFormat="1" ht="22.5" x14ac:dyDescent="0.2">
      <c r="B141" s="131"/>
      <c r="D141" s="127" t="s">
        <v>149</v>
      </c>
      <c r="E141" s="132" t="s">
        <v>1</v>
      </c>
      <c r="F141" s="133" t="s">
        <v>1648</v>
      </c>
      <c r="H141" s="132" t="s">
        <v>1</v>
      </c>
      <c r="I141" s="134"/>
      <c r="L141" s="131"/>
      <c r="M141" s="135"/>
      <c r="N141" s="136"/>
      <c r="O141" s="136"/>
      <c r="P141" s="136"/>
      <c r="Q141" s="136"/>
      <c r="R141" s="136"/>
      <c r="S141" s="136"/>
      <c r="T141" s="137"/>
      <c r="AT141" s="132" t="s">
        <v>149</v>
      </c>
      <c r="AU141" s="132" t="s">
        <v>80</v>
      </c>
      <c r="AV141" s="8" t="s">
        <v>78</v>
      </c>
      <c r="AW141" s="8" t="s">
        <v>32</v>
      </c>
      <c r="AX141" s="8" t="s">
        <v>72</v>
      </c>
      <c r="AY141" s="132" t="s">
        <v>135</v>
      </c>
    </row>
    <row r="142" spans="1:65" s="9" customFormat="1" x14ac:dyDescent="0.2">
      <c r="B142" s="138"/>
      <c r="D142" s="127" t="s">
        <v>149</v>
      </c>
      <c r="E142" s="139" t="s">
        <v>1</v>
      </c>
      <c r="F142" s="140" t="s">
        <v>1649</v>
      </c>
      <c r="H142" s="141">
        <v>89.4</v>
      </c>
      <c r="I142" s="142"/>
      <c r="L142" s="138"/>
      <c r="M142" s="143"/>
      <c r="N142" s="144"/>
      <c r="O142" s="144"/>
      <c r="P142" s="144"/>
      <c r="Q142" s="144"/>
      <c r="R142" s="144"/>
      <c r="S142" s="144"/>
      <c r="T142" s="145"/>
      <c r="AT142" s="139" t="s">
        <v>149</v>
      </c>
      <c r="AU142" s="139" t="s">
        <v>80</v>
      </c>
      <c r="AV142" s="9" t="s">
        <v>80</v>
      </c>
      <c r="AW142" s="9" t="s">
        <v>32</v>
      </c>
      <c r="AX142" s="9" t="s">
        <v>72</v>
      </c>
      <c r="AY142" s="139" t="s">
        <v>135</v>
      </c>
    </row>
    <row r="143" spans="1:65" s="9" customFormat="1" x14ac:dyDescent="0.2">
      <c r="B143" s="138"/>
      <c r="D143" s="127" t="s">
        <v>149</v>
      </c>
      <c r="E143" s="139" t="s">
        <v>1</v>
      </c>
      <c r="F143" s="140" t="s">
        <v>1650</v>
      </c>
      <c r="H143" s="141">
        <v>96.6</v>
      </c>
      <c r="I143" s="142"/>
      <c r="L143" s="138"/>
      <c r="M143" s="143"/>
      <c r="N143" s="144"/>
      <c r="O143" s="144"/>
      <c r="P143" s="144"/>
      <c r="Q143" s="144"/>
      <c r="R143" s="144"/>
      <c r="S143" s="144"/>
      <c r="T143" s="145"/>
      <c r="AT143" s="139" t="s">
        <v>149</v>
      </c>
      <c r="AU143" s="139" t="s">
        <v>80</v>
      </c>
      <c r="AV143" s="9" t="s">
        <v>80</v>
      </c>
      <c r="AW143" s="9" t="s">
        <v>32</v>
      </c>
      <c r="AX143" s="9" t="s">
        <v>72</v>
      </c>
      <c r="AY143" s="139" t="s">
        <v>135</v>
      </c>
    </row>
    <row r="144" spans="1:65" s="9" customFormat="1" x14ac:dyDescent="0.2">
      <c r="B144" s="138"/>
      <c r="D144" s="127" t="s">
        <v>149</v>
      </c>
      <c r="E144" s="139" t="s">
        <v>1</v>
      </c>
      <c r="F144" s="140" t="s">
        <v>1651</v>
      </c>
      <c r="H144" s="141">
        <v>67.260000000000005</v>
      </c>
      <c r="I144" s="142"/>
      <c r="L144" s="138"/>
      <c r="M144" s="143"/>
      <c r="N144" s="144"/>
      <c r="O144" s="144"/>
      <c r="P144" s="144"/>
      <c r="Q144" s="144"/>
      <c r="R144" s="144"/>
      <c r="S144" s="144"/>
      <c r="T144" s="145"/>
      <c r="AT144" s="139" t="s">
        <v>149</v>
      </c>
      <c r="AU144" s="139" t="s">
        <v>80</v>
      </c>
      <c r="AV144" s="9" t="s">
        <v>80</v>
      </c>
      <c r="AW144" s="9" t="s">
        <v>32</v>
      </c>
      <c r="AX144" s="9" t="s">
        <v>72</v>
      </c>
      <c r="AY144" s="139" t="s">
        <v>135</v>
      </c>
    </row>
    <row r="145" spans="1:65" s="9" customFormat="1" x14ac:dyDescent="0.2">
      <c r="B145" s="138"/>
      <c r="D145" s="127" t="s">
        <v>149</v>
      </c>
      <c r="E145" s="139" t="s">
        <v>1</v>
      </c>
      <c r="F145" s="140" t="s">
        <v>1652</v>
      </c>
      <c r="H145" s="141">
        <v>12.6</v>
      </c>
      <c r="I145" s="142"/>
      <c r="L145" s="138"/>
      <c r="M145" s="143"/>
      <c r="N145" s="144"/>
      <c r="O145" s="144"/>
      <c r="P145" s="144"/>
      <c r="Q145" s="144"/>
      <c r="R145" s="144"/>
      <c r="S145" s="144"/>
      <c r="T145" s="145"/>
      <c r="AT145" s="139" t="s">
        <v>149</v>
      </c>
      <c r="AU145" s="139" t="s">
        <v>80</v>
      </c>
      <c r="AV145" s="9" t="s">
        <v>80</v>
      </c>
      <c r="AW145" s="9" t="s">
        <v>32</v>
      </c>
      <c r="AX145" s="9" t="s">
        <v>72</v>
      </c>
      <c r="AY145" s="139" t="s">
        <v>135</v>
      </c>
    </row>
    <row r="146" spans="1:65" s="9" customFormat="1" x14ac:dyDescent="0.2">
      <c r="B146" s="138"/>
      <c r="D146" s="127" t="s">
        <v>149</v>
      </c>
      <c r="E146" s="139" t="s">
        <v>1</v>
      </c>
      <c r="F146" s="140" t="s">
        <v>1653</v>
      </c>
      <c r="H146" s="141">
        <v>18.600000000000001</v>
      </c>
      <c r="I146" s="142"/>
      <c r="L146" s="138"/>
      <c r="M146" s="143"/>
      <c r="N146" s="144"/>
      <c r="O146" s="144"/>
      <c r="P146" s="144"/>
      <c r="Q146" s="144"/>
      <c r="R146" s="144"/>
      <c r="S146" s="144"/>
      <c r="T146" s="145"/>
      <c r="AT146" s="139" t="s">
        <v>149</v>
      </c>
      <c r="AU146" s="139" t="s">
        <v>80</v>
      </c>
      <c r="AV146" s="9" t="s">
        <v>80</v>
      </c>
      <c r="AW146" s="9" t="s">
        <v>32</v>
      </c>
      <c r="AX146" s="9" t="s">
        <v>72</v>
      </c>
      <c r="AY146" s="139" t="s">
        <v>135</v>
      </c>
    </row>
    <row r="147" spans="1:65" s="9" customFormat="1" x14ac:dyDescent="0.2">
      <c r="B147" s="138"/>
      <c r="D147" s="127" t="s">
        <v>149</v>
      </c>
      <c r="E147" s="139" t="s">
        <v>1</v>
      </c>
      <c r="F147" s="140" t="s">
        <v>1654</v>
      </c>
      <c r="H147" s="141">
        <v>103.8</v>
      </c>
      <c r="I147" s="142"/>
      <c r="L147" s="138"/>
      <c r="M147" s="143"/>
      <c r="N147" s="144"/>
      <c r="O147" s="144"/>
      <c r="P147" s="144"/>
      <c r="Q147" s="144"/>
      <c r="R147" s="144"/>
      <c r="S147" s="144"/>
      <c r="T147" s="145"/>
      <c r="AT147" s="139" t="s">
        <v>149</v>
      </c>
      <c r="AU147" s="139" t="s">
        <v>80</v>
      </c>
      <c r="AV147" s="9" t="s">
        <v>80</v>
      </c>
      <c r="AW147" s="9" t="s">
        <v>32</v>
      </c>
      <c r="AX147" s="9" t="s">
        <v>72</v>
      </c>
      <c r="AY147" s="139" t="s">
        <v>135</v>
      </c>
    </row>
    <row r="148" spans="1:65" s="9" customFormat="1" x14ac:dyDescent="0.2">
      <c r="B148" s="138"/>
      <c r="D148" s="127" t="s">
        <v>149</v>
      </c>
      <c r="E148" s="139" t="s">
        <v>1</v>
      </c>
      <c r="F148" s="140" t="s">
        <v>1655</v>
      </c>
      <c r="H148" s="141">
        <v>32.880000000000003</v>
      </c>
      <c r="I148" s="142"/>
      <c r="L148" s="138"/>
      <c r="M148" s="143"/>
      <c r="N148" s="144"/>
      <c r="O148" s="144"/>
      <c r="P148" s="144"/>
      <c r="Q148" s="144"/>
      <c r="R148" s="144"/>
      <c r="S148" s="144"/>
      <c r="T148" s="145"/>
      <c r="AT148" s="139" t="s">
        <v>149</v>
      </c>
      <c r="AU148" s="139" t="s">
        <v>80</v>
      </c>
      <c r="AV148" s="9" t="s">
        <v>80</v>
      </c>
      <c r="AW148" s="9" t="s">
        <v>32</v>
      </c>
      <c r="AX148" s="9" t="s">
        <v>72</v>
      </c>
      <c r="AY148" s="139" t="s">
        <v>135</v>
      </c>
    </row>
    <row r="149" spans="1:65" s="9" customFormat="1" x14ac:dyDescent="0.2">
      <c r="B149" s="138"/>
      <c r="D149" s="127" t="s">
        <v>149</v>
      </c>
      <c r="E149" s="139" t="s">
        <v>1</v>
      </c>
      <c r="F149" s="140" t="s">
        <v>1656</v>
      </c>
      <c r="H149" s="141">
        <v>34.08</v>
      </c>
      <c r="I149" s="142"/>
      <c r="L149" s="138"/>
      <c r="M149" s="143"/>
      <c r="N149" s="144"/>
      <c r="O149" s="144"/>
      <c r="P149" s="144"/>
      <c r="Q149" s="144"/>
      <c r="R149" s="144"/>
      <c r="S149" s="144"/>
      <c r="T149" s="145"/>
      <c r="AT149" s="139" t="s">
        <v>149</v>
      </c>
      <c r="AU149" s="139" t="s">
        <v>80</v>
      </c>
      <c r="AV149" s="9" t="s">
        <v>80</v>
      </c>
      <c r="AW149" s="9" t="s">
        <v>32</v>
      </c>
      <c r="AX149" s="9" t="s">
        <v>72</v>
      </c>
      <c r="AY149" s="139" t="s">
        <v>135</v>
      </c>
    </row>
    <row r="150" spans="1:65" s="9" customFormat="1" x14ac:dyDescent="0.2">
      <c r="B150" s="138"/>
      <c r="D150" s="127" t="s">
        <v>149</v>
      </c>
      <c r="E150" s="139" t="s">
        <v>1</v>
      </c>
      <c r="F150" s="140" t="s">
        <v>1657</v>
      </c>
      <c r="H150" s="141">
        <v>32.58</v>
      </c>
      <c r="I150" s="142"/>
      <c r="L150" s="138"/>
      <c r="M150" s="143"/>
      <c r="N150" s="144"/>
      <c r="O150" s="144"/>
      <c r="P150" s="144"/>
      <c r="Q150" s="144"/>
      <c r="R150" s="144"/>
      <c r="S150" s="144"/>
      <c r="T150" s="145"/>
      <c r="AT150" s="139" t="s">
        <v>149</v>
      </c>
      <c r="AU150" s="139" t="s">
        <v>80</v>
      </c>
      <c r="AV150" s="9" t="s">
        <v>80</v>
      </c>
      <c r="AW150" s="9" t="s">
        <v>32</v>
      </c>
      <c r="AX150" s="9" t="s">
        <v>72</v>
      </c>
      <c r="AY150" s="139" t="s">
        <v>135</v>
      </c>
    </row>
    <row r="151" spans="1:65" s="9" customFormat="1" x14ac:dyDescent="0.2">
      <c r="B151" s="138"/>
      <c r="D151" s="127" t="s">
        <v>149</v>
      </c>
      <c r="E151" s="139" t="s">
        <v>1</v>
      </c>
      <c r="F151" s="140" t="s">
        <v>1658</v>
      </c>
      <c r="H151" s="141">
        <v>36</v>
      </c>
      <c r="I151" s="142"/>
      <c r="L151" s="138"/>
      <c r="M151" s="143"/>
      <c r="N151" s="144"/>
      <c r="O151" s="144"/>
      <c r="P151" s="144"/>
      <c r="Q151" s="144"/>
      <c r="R151" s="144"/>
      <c r="S151" s="144"/>
      <c r="T151" s="145"/>
      <c r="AT151" s="139" t="s">
        <v>149</v>
      </c>
      <c r="AU151" s="139" t="s">
        <v>80</v>
      </c>
      <c r="AV151" s="9" t="s">
        <v>80</v>
      </c>
      <c r="AW151" s="9" t="s">
        <v>32</v>
      </c>
      <c r="AX151" s="9" t="s">
        <v>72</v>
      </c>
      <c r="AY151" s="139" t="s">
        <v>135</v>
      </c>
    </row>
    <row r="152" spans="1:65" s="10" customFormat="1" x14ac:dyDescent="0.2">
      <c r="B152" s="146"/>
      <c r="D152" s="127" t="s">
        <v>149</v>
      </c>
      <c r="E152" s="147" t="s">
        <v>1</v>
      </c>
      <c r="F152" s="148" t="s">
        <v>165</v>
      </c>
      <c r="H152" s="149">
        <v>523.79999999999995</v>
      </c>
      <c r="I152" s="150"/>
      <c r="L152" s="146"/>
      <c r="M152" s="151"/>
      <c r="N152" s="152"/>
      <c r="O152" s="152"/>
      <c r="P152" s="152"/>
      <c r="Q152" s="152"/>
      <c r="R152" s="152"/>
      <c r="S152" s="152"/>
      <c r="T152" s="153"/>
      <c r="AT152" s="147" t="s">
        <v>149</v>
      </c>
      <c r="AU152" s="147" t="s">
        <v>80</v>
      </c>
      <c r="AV152" s="10" t="s">
        <v>141</v>
      </c>
      <c r="AW152" s="10" t="s">
        <v>32</v>
      </c>
      <c r="AX152" s="10" t="s">
        <v>78</v>
      </c>
      <c r="AY152" s="147" t="s">
        <v>135</v>
      </c>
    </row>
    <row r="153" spans="1:65" s="2" customFormat="1" ht="24" customHeight="1" x14ac:dyDescent="0.2">
      <c r="A153" s="21"/>
      <c r="B153" s="113"/>
      <c r="C153" s="114" t="s">
        <v>141</v>
      </c>
      <c r="D153" s="114" t="s">
        <v>137</v>
      </c>
      <c r="E153" s="115" t="s">
        <v>199</v>
      </c>
      <c r="F153" s="116" t="s">
        <v>200</v>
      </c>
      <c r="G153" s="117" t="s">
        <v>140</v>
      </c>
      <c r="H153" s="118">
        <v>450</v>
      </c>
      <c r="I153" s="119"/>
      <c r="J153" s="120">
        <f>ROUND(I153*H153,2)</f>
        <v>0</v>
      </c>
      <c r="K153" s="116" t="s">
        <v>155</v>
      </c>
      <c r="L153" s="22"/>
      <c r="M153" s="121" t="s">
        <v>1</v>
      </c>
      <c r="N153" s="122" t="s">
        <v>40</v>
      </c>
      <c r="O153" s="36"/>
      <c r="P153" s="123">
        <f>O153*H153</f>
        <v>0</v>
      </c>
      <c r="Q153" s="123">
        <v>0</v>
      </c>
      <c r="R153" s="123">
        <f>Q153*H153</f>
        <v>0</v>
      </c>
      <c r="S153" s="123">
        <v>0.22</v>
      </c>
      <c r="T153" s="124">
        <f>S153*H153</f>
        <v>99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R153" s="125" t="s">
        <v>141</v>
      </c>
      <c r="AT153" s="125" t="s">
        <v>137</v>
      </c>
      <c r="AU153" s="125" t="s">
        <v>80</v>
      </c>
      <c r="AY153" s="12" t="s">
        <v>135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12" t="s">
        <v>78</v>
      </c>
      <c r="BK153" s="126">
        <f>ROUND(I153*H153,2)</f>
        <v>0</v>
      </c>
      <c r="BL153" s="12" t="s">
        <v>141</v>
      </c>
      <c r="BM153" s="125" t="s">
        <v>1659</v>
      </c>
    </row>
    <row r="154" spans="1:65" s="2" customFormat="1" ht="39" x14ac:dyDescent="0.2">
      <c r="A154" s="21"/>
      <c r="B154" s="22"/>
      <c r="C154" s="21"/>
      <c r="D154" s="127" t="s">
        <v>143</v>
      </c>
      <c r="E154" s="21"/>
      <c r="F154" s="128" t="s">
        <v>148</v>
      </c>
      <c r="G154" s="21"/>
      <c r="H154" s="21"/>
      <c r="I154" s="49"/>
      <c r="J154" s="21"/>
      <c r="K154" s="21"/>
      <c r="L154" s="22"/>
      <c r="M154" s="129"/>
      <c r="N154" s="130"/>
      <c r="O154" s="36"/>
      <c r="P154" s="36"/>
      <c r="Q154" s="36"/>
      <c r="R154" s="36"/>
      <c r="S154" s="36"/>
      <c r="T154" s="37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T154" s="12" t="s">
        <v>143</v>
      </c>
      <c r="AU154" s="12" t="s">
        <v>80</v>
      </c>
    </row>
    <row r="155" spans="1:65" s="2" customFormat="1" ht="24" customHeight="1" x14ac:dyDescent="0.2">
      <c r="A155" s="21"/>
      <c r="B155" s="113"/>
      <c r="C155" s="114" t="s">
        <v>166</v>
      </c>
      <c r="D155" s="114" t="s">
        <v>137</v>
      </c>
      <c r="E155" s="115" t="s">
        <v>203</v>
      </c>
      <c r="F155" s="116" t="s">
        <v>204</v>
      </c>
      <c r="G155" s="117" t="s">
        <v>140</v>
      </c>
      <c r="H155" s="118">
        <v>450</v>
      </c>
      <c r="I155" s="119"/>
      <c r="J155" s="120">
        <f>ROUND(I155*H155,2)</f>
        <v>0</v>
      </c>
      <c r="K155" s="116" t="s">
        <v>155</v>
      </c>
      <c r="L155" s="22"/>
      <c r="M155" s="121" t="s">
        <v>1</v>
      </c>
      <c r="N155" s="122" t="s">
        <v>40</v>
      </c>
      <c r="O155" s="36"/>
      <c r="P155" s="123">
        <f>O155*H155</f>
        <v>0</v>
      </c>
      <c r="Q155" s="123">
        <v>6.9999999999999994E-5</v>
      </c>
      <c r="R155" s="123">
        <f>Q155*H155</f>
        <v>3.15E-2</v>
      </c>
      <c r="S155" s="123">
        <v>0.128</v>
      </c>
      <c r="T155" s="124">
        <f>S155*H155</f>
        <v>57.6</v>
      </c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R155" s="125" t="s">
        <v>141</v>
      </c>
      <c r="AT155" s="125" t="s">
        <v>137</v>
      </c>
      <c r="AU155" s="125" t="s">
        <v>80</v>
      </c>
      <c r="AY155" s="12" t="s">
        <v>135</v>
      </c>
      <c r="BE155" s="126">
        <f>IF(N155="základní",J155,0)</f>
        <v>0</v>
      </c>
      <c r="BF155" s="126">
        <f>IF(N155="snížená",J155,0)</f>
        <v>0</v>
      </c>
      <c r="BG155" s="126">
        <f>IF(N155="zákl. přenesená",J155,0)</f>
        <v>0</v>
      </c>
      <c r="BH155" s="126">
        <f>IF(N155="sníž. přenesená",J155,0)</f>
        <v>0</v>
      </c>
      <c r="BI155" s="126">
        <f>IF(N155="nulová",J155,0)</f>
        <v>0</v>
      </c>
      <c r="BJ155" s="12" t="s">
        <v>78</v>
      </c>
      <c r="BK155" s="126">
        <f>ROUND(I155*H155,2)</f>
        <v>0</v>
      </c>
      <c r="BL155" s="12" t="s">
        <v>141</v>
      </c>
      <c r="BM155" s="125" t="s">
        <v>1660</v>
      </c>
    </row>
    <row r="156" spans="1:65" s="2" customFormat="1" ht="29.25" x14ac:dyDescent="0.2">
      <c r="A156" s="21"/>
      <c r="B156" s="22"/>
      <c r="C156" s="21"/>
      <c r="D156" s="127" t="s">
        <v>143</v>
      </c>
      <c r="E156" s="21"/>
      <c r="F156" s="128" t="s">
        <v>206</v>
      </c>
      <c r="G156" s="21"/>
      <c r="H156" s="21"/>
      <c r="I156" s="49"/>
      <c r="J156" s="21"/>
      <c r="K156" s="21"/>
      <c r="L156" s="22"/>
      <c r="M156" s="129"/>
      <c r="N156" s="130"/>
      <c r="O156" s="36"/>
      <c r="P156" s="36"/>
      <c r="Q156" s="36"/>
      <c r="R156" s="36"/>
      <c r="S156" s="36"/>
      <c r="T156" s="37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T156" s="12" t="s">
        <v>143</v>
      </c>
      <c r="AU156" s="12" t="s">
        <v>80</v>
      </c>
    </row>
    <row r="157" spans="1:65" s="2" customFormat="1" ht="19.5" x14ac:dyDescent="0.2">
      <c r="A157" s="21"/>
      <c r="B157" s="22"/>
      <c r="C157" s="21"/>
      <c r="D157" s="127" t="s">
        <v>171</v>
      </c>
      <c r="E157" s="21"/>
      <c r="F157" s="154" t="s">
        <v>1647</v>
      </c>
      <c r="G157" s="21"/>
      <c r="H157" s="21"/>
      <c r="I157" s="49"/>
      <c r="J157" s="21"/>
      <c r="K157" s="21"/>
      <c r="L157" s="22"/>
      <c r="M157" s="129"/>
      <c r="N157" s="130"/>
      <c r="O157" s="36"/>
      <c r="P157" s="36"/>
      <c r="Q157" s="36"/>
      <c r="R157" s="36"/>
      <c r="S157" s="36"/>
      <c r="T157" s="37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T157" s="12" t="s">
        <v>171</v>
      </c>
      <c r="AU157" s="12" t="s">
        <v>80</v>
      </c>
    </row>
    <row r="158" spans="1:65" s="8" customFormat="1" x14ac:dyDescent="0.2">
      <c r="B158" s="131"/>
      <c r="D158" s="127" t="s">
        <v>149</v>
      </c>
      <c r="E158" s="132" t="s">
        <v>1</v>
      </c>
      <c r="F158" s="133" t="s">
        <v>162</v>
      </c>
      <c r="H158" s="132" t="s">
        <v>1</v>
      </c>
      <c r="I158" s="134"/>
      <c r="L158" s="131"/>
      <c r="M158" s="135"/>
      <c r="N158" s="136"/>
      <c r="O158" s="136"/>
      <c r="P158" s="136"/>
      <c r="Q158" s="136"/>
      <c r="R158" s="136"/>
      <c r="S158" s="136"/>
      <c r="T158" s="137"/>
      <c r="AT158" s="132" t="s">
        <v>149</v>
      </c>
      <c r="AU158" s="132" t="s">
        <v>80</v>
      </c>
      <c r="AV158" s="8" t="s">
        <v>78</v>
      </c>
      <c r="AW158" s="8" t="s">
        <v>32</v>
      </c>
      <c r="AX158" s="8" t="s">
        <v>72</v>
      </c>
      <c r="AY158" s="132" t="s">
        <v>135</v>
      </c>
    </row>
    <row r="159" spans="1:65" s="9" customFormat="1" x14ac:dyDescent="0.2">
      <c r="B159" s="138"/>
      <c r="D159" s="127" t="s">
        <v>149</v>
      </c>
      <c r="E159" s="139" t="s">
        <v>1</v>
      </c>
      <c r="F159" s="140" t="s">
        <v>1645</v>
      </c>
      <c r="H159" s="141">
        <v>450</v>
      </c>
      <c r="I159" s="142"/>
      <c r="L159" s="138"/>
      <c r="M159" s="143"/>
      <c r="N159" s="144"/>
      <c r="O159" s="144"/>
      <c r="P159" s="144"/>
      <c r="Q159" s="144"/>
      <c r="R159" s="144"/>
      <c r="S159" s="144"/>
      <c r="T159" s="145"/>
      <c r="AT159" s="139" t="s">
        <v>149</v>
      </c>
      <c r="AU159" s="139" t="s">
        <v>80</v>
      </c>
      <c r="AV159" s="9" t="s">
        <v>80</v>
      </c>
      <c r="AW159" s="9" t="s">
        <v>32</v>
      </c>
      <c r="AX159" s="9" t="s">
        <v>78</v>
      </c>
      <c r="AY159" s="139" t="s">
        <v>135</v>
      </c>
    </row>
    <row r="160" spans="1:65" s="2" customFormat="1" ht="24" customHeight="1" x14ac:dyDescent="0.2">
      <c r="A160" s="21"/>
      <c r="B160" s="113"/>
      <c r="C160" s="114" t="s">
        <v>198</v>
      </c>
      <c r="D160" s="114" t="s">
        <v>137</v>
      </c>
      <c r="E160" s="115" t="s">
        <v>210</v>
      </c>
      <c r="F160" s="116" t="s">
        <v>211</v>
      </c>
      <c r="G160" s="117" t="s">
        <v>212</v>
      </c>
      <c r="H160" s="118">
        <v>10</v>
      </c>
      <c r="I160" s="119"/>
      <c r="J160" s="120">
        <f>ROUND(I160*H160,2)</f>
        <v>0</v>
      </c>
      <c r="K160" s="116" t="s">
        <v>1</v>
      </c>
      <c r="L160" s="22"/>
      <c r="M160" s="121" t="s">
        <v>1</v>
      </c>
      <c r="N160" s="122" t="s">
        <v>40</v>
      </c>
      <c r="O160" s="36"/>
      <c r="P160" s="123">
        <f>O160*H160</f>
        <v>0</v>
      </c>
      <c r="Q160" s="123">
        <v>0</v>
      </c>
      <c r="R160" s="123">
        <f>Q160*H160</f>
        <v>0</v>
      </c>
      <c r="S160" s="123">
        <v>0</v>
      </c>
      <c r="T160" s="124">
        <f>S160*H160</f>
        <v>0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R160" s="125" t="s">
        <v>141</v>
      </c>
      <c r="AT160" s="125" t="s">
        <v>137</v>
      </c>
      <c r="AU160" s="125" t="s">
        <v>80</v>
      </c>
      <c r="AY160" s="12" t="s">
        <v>135</v>
      </c>
      <c r="BE160" s="126">
        <f>IF(N160="základní",J160,0)</f>
        <v>0</v>
      </c>
      <c r="BF160" s="126">
        <f>IF(N160="snížená",J160,0)</f>
        <v>0</v>
      </c>
      <c r="BG160" s="126">
        <f>IF(N160="zákl. přenesená",J160,0)</f>
        <v>0</v>
      </c>
      <c r="BH160" s="126">
        <f>IF(N160="sníž. přenesená",J160,0)</f>
        <v>0</v>
      </c>
      <c r="BI160" s="126">
        <f>IF(N160="nulová",J160,0)</f>
        <v>0</v>
      </c>
      <c r="BJ160" s="12" t="s">
        <v>78</v>
      </c>
      <c r="BK160" s="126">
        <f>ROUND(I160*H160,2)</f>
        <v>0</v>
      </c>
      <c r="BL160" s="12" t="s">
        <v>141</v>
      </c>
      <c r="BM160" s="125" t="s">
        <v>1661</v>
      </c>
    </row>
    <row r="161" spans="1:65" s="2" customFormat="1" ht="19.5" x14ac:dyDescent="0.2">
      <c r="A161" s="21"/>
      <c r="B161" s="22"/>
      <c r="C161" s="21"/>
      <c r="D161" s="127" t="s">
        <v>143</v>
      </c>
      <c r="E161" s="21"/>
      <c r="F161" s="128" t="s">
        <v>211</v>
      </c>
      <c r="G161" s="21"/>
      <c r="H161" s="21"/>
      <c r="I161" s="49"/>
      <c r="J161" s="21"/>
      <c r="K161" s="21"/>
      <c r="L161" s="22"/>
      <c r="M161" s="129"/>
      <c r="N161" s="130"/>
      <c r="O161" s="36"/>
      <c r="P161" s="36"/>
      <c r="Q161" s="36"/>
      <c r="R161" s="36"/>
      <c r="S161" s="36"/>
      <c r="T161" s="37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T161" s="12" t="s">
        <v>143</v>
      </c>
      <c r="AU161" s="12" t="s">
        <v>80</v>
      </c>
    </row>
    <row r="162" spans="1:65" s="2" customFormat="1" ht="19.5" x14ac:dyDescent="0.2">
      <c r="A162" s="21"/>
      <c r="B162" s="22"/>
      <c r="C162" s="21"/>
      <c r="D162" s="127" t="s">
        <v>171</v>
      </c>
      <c r="E162" s="21"/>
      <c r="F162" s="154" t="s">
        <v>1647</v>
      </c>
      <c r="G162" s="21"/>
      <c r="H162" s="21"/>
      <c r="I162" s="49"/>
      <c r="J162" s="21"/>
      <c r="K162" s="21"/>
      <c r="L162" s="22"/>
      <c r="M162" s="129"/>
      <c r="N162" s="130"/>
      <c r="O162" s="36"/>
      <c r="P162" s="36"/>
      <c r="Q162" s="36"/>
      <c r="R162" s="36"/>
      <c r="S162" s="36"/>
      <c r="T162" s="37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T162" s="12" t="s">
        <v>171</v>
      </c>
      <c r="AU162" s="12" t="s">
        <v>80</v>
      </c>
    </row>
    <row r="163" spans="1:65" s="8" customFormat="1" x14ac:dyDescent="0.2">
      <c r="B163" s="131"/>
      <c r="D163" s="127" t="s">
        <v>149</v>
      </c>
      <c r="E163" s="132" t="s">
        <v>1</v>
      </c>
      <c r="F163" s="133" t="s">
        <v>1662</v>
      </c>
      <c r="H163" s="132" t="s">
        <v>1</v>
      </c>
      <c r="I163" s="134"/>
      <c r="L163" s="131"/>
      <c r="M163" s="135"/>
      <c r="N163" s="136"/>
      <c r="O163" s="136"/>
      <c r="P163" s="136"/>
      <c r="Q163" s="136"/>
      <c r="R163" s="136"/>
      <c r="S163" s="136"/>
      <c r="T163" s="137"/>
      <c r="AT163" s="132" t="s">
        <v>149</v>
      </c>
      <c r="AU163" s="132" t="s">
        <v>80</v>
      </c>
      <c r="AV163" s="8" t="s">
        <v>78</v>
      </c>
      <c r="AW163" s="8" t="s">
        <v>32</v>
      </c>
      <c r="AX163" s="8" t="s">
        <v>72</v>
      </c>
      <c r="AY163" s="132" t="s">
        <v>135</v>
      </c>
    </row>
    <row r="164" spans="1:65" s="9" customFormat="1" x14ac:dyDescent="0.2">
      <c r="B164" s="138"/>
      <c r="D164" s="127" t="s">
        <v>149</v>
      </c>
      <c r="E164" s="139" t="s">
        <v>1</v>
      </c>
      <c r="F164" s="140" t="s">
        <v>224</v>
      </c>
      <c r="H164" s="141">
        <v>10</v>
      </c>
      <c r="I164" s="142"/>
      <c r="L164" s="138"/>
      <c r="M164" s="143"/>
      <c r="N164" s="144"/>
      <c r="O164" s="144"/>
      <c r="P164" s="144"/>
      <c r="Q164" s="144"/>
      <c r="R164" s="144"/>
      <c r="S164" s="144"/>
      <c r="T164" s="145"/>
      <c r="AT164" s="139" t="s">
        <v>149</v>
      </c>
      <c r="AU164" s="139" t="s">
        <v>80</v>
      </c>
      <c r="AV164" s="9" t="s">
        <v>80</v>
      </c>
      <c r="AW164" s="9" t="s">
        <v>32</v>
      </c>
      <c r="AX164" s="9" t="s">
        <v>78</v>
      </c>
      <c r="AY164" s="139" t="s">
        <v>135</v>
      </c>
    </row>
    <row r="165" spans="1:65" s="2" customFormat="1" ht="24" customHeight="1" x14ac:dyDescent="0.2">
      <c r="A165" s="21"/>
      <c r="B165" s="113"/>
      <c r="C165" s="114" t="s">
        <v>202</v>
      </c>
      <c r="D165" s="114" t="s">
        <v>137</v>
      </c>
      <c r="E165" s="115" t="s">
        <v>217</v>
      </c>
      <c r="F165" s="116" t="s">
        <v>218</v>
      </c>
      <c r="G165" s="117" t="s">
        <v>219</v>
      </c>
      <c r="H165" s="118">
        <v>540</v>
      </c>
      <c r="I165" s="119"/>
      <c r="J165" s="120">
        <f>ROUND(I165*H165,2)</f>
        <v>0</v>
      </c>
      <c r="K165" s="116" t="s">
        <v>155</v>
      </c>
      <c r="L165" s="22"/>
      <c r="M165" s="121" t="s">
        <v>1</v>
      </c>
      <c r="N165" s="122" t="s">
        <v>40</v>
      </c>
      <c r="O165" s="36"/>
      <c r="P165" s="123">
        <f>O165*H165</f>
        <v>0</v>
      </c>
      <c r="Q165" s="123">
        <v>0</v>
      </c>
      <c r="R165" s="123">
        <f>Q165*H165</f>
        <v>0</v>
      </c>
      <c r="S165" s="123">
        <v>0</v>
      </c>
      <c r="T165" s="124">
        <f>S165*H165</f>
        <v>0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R165" s="125" t="s">
        <v>141</v>
      </c>
      <c r="AT165" s="125" t="s">
        <v>137</v>
      </c>
      <c r="AU165" s="125" t="s">
        <v>80</v>
      </c>
      <c r="AY165" s="12" t="s">
        <v>135</v>
      </c>
      <c r="BE165" s="126">
        <f>IF(N165="základní",J165,0)</f>
        <v>0</v>
      </c>
      <c r="BF165" s="126">
        <f>IF(N165="snížená",J165,0)</f>
        <v>0</v>
      </c>
      <c r="BG165" s="126">
        <f>IF(N165="zákl. přenesená",J165,0)</f>
        <v>0</v>
      </c>
      <c r="BH165" s="126">
        <f>IF(N165="sníž. přenesená",J165,0)</f>
        <v>0</v>
      </c>
      <c r="BI165" s="126">
        <f>IF(N165="nulová",J165,0)</f>
        <v>0</v>
      </c>
      <c r="BJ165" s="12" t="s">
        <v>78</v>
      </c>
      <c r="BK165" s="126">
        <f>ROUND(I165*H165,2)</f>
        <v>0</v>
      </c>
      <c r="BL165" s="12" t="s">
        <v>141</v>
      </c>
      <c r="BM165" s="125" t="s">
        <v>1663</v>
      </c>
    </row>
    <row r="166" spans="1:65" s="2" customFormat="1" ht="19.5" x14ac:dyDescent="0.2">
      <c r="A166" s="21"/>
      <c r="B166" s="22"/>
      <c r="C166" s="21"/>
      <c r="D166" s="127" t="s">
        <v>143</v>
      </c>
      <c r="E166" s="21"/>
      <c r="F166" s="128" t="s">
        <v>221</v>
      </c>
      <c r="G166" s="21"/>
      <c r="H166" s="21"/>
      <c r="I166" s="49"/>
      <c r="J166" s="21"/>
      <c r="K166" s="21"/>
      <c r="L166" s="22"/>
      <c r="M166" s="129"/>
      <c r="N166" s="130"/>
      <c r="O166" s="36"/>
      <c r="P166" s="36"/>
      <c r="Q166" s="36"/>
      <c r="R166" s="36"/>
      <c r="S166" s="36"/>
      <c r="T166" s="37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T166" s="12" t="s">
        <v>143</v>
      </c>
      <c r="AU166" s="12" t="s">
        <v>80</v>
      </c>
    </row>
    <row r="167" spans="1:65" s="2" customFormat="1" ht="19.5" x14ac:dyDescent="0.2">
      <c r="A167" s="21"/>
      <c r="B167" s="22"/>
      <c r="C167" s="21"/>
      <c r="D167" s="127" t="s">
        <v>171</v>
      </c>
      <c r="E167" s="21"/>
      <c r="F167" s="154" t="s">
        <v>1647</v>
      </c>
      <c r="G167" s="21"/>
      <c r="H167" s="21"/>
      <c r="I167" s="49"/>
      <c r="J167" s="21"/>
      <c r="K167" s="21"/>
      <c r="L167" s="22"/>
      <c r="M167" s="129"/>
      <c r="N167" s="130"/>
      <c r="O167" s="36"/>
      <c r="P167" s="36"/>
      <c r="Q167" s="36"/>
      <c r="R167" s="36"/>
      <c r="S167" s="36"/>
      <c r="T167" s="37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T167" s="12" t="s">
        <v>171</v>
      </c>
      <c r="AU167" s="12" t="s">
        <v>80</v>
      </c>
    </row>
    <row r="168" spans="1:65" s="8" customFormat="1" x14ac:dyDescent="0.2">
      <c r="B168" s="131"/>
      <c r="D168" s="127" t="s">
        <v>149</v>
      </c>
      <c r="E168" s="132" t="s">
        <v>1</v>
      </c>
      <c r="F168" s="133" t="s">
        <v>222</v>
      </c>
      <c r="H168" s="132" t="s">
        <v>1</v>
      </c>
      <c r="I168" s="134"/>
      <c r="L168" s="131"/>
      <c r="M168" s="135"/>
      <c r="N168" s="136"/>
      <c r="O168" s="136"/>
      <c r="P168" s="136"/>
      <c r="Q168" s="136"/>
      <c r="R168" s="136"/>
      <c r="S168" s="136"/>
      <c r="T168" s="137"/>
      <c r="AT168" s="132" t="s">
        <v>149</v>
      </c>
      <c r="AU168" s="132" t="s">
        <v>80</v>
      </c>
      <c r="AV168" s="8" t="s">
        <v>78</v>
      </c>
      <c r="AW168" s="8" t="s">
        <v>32</v>
      </c>
      <c r="AX168" s="8" t="s">
        <v>72</v>
      </c>
      <c r="AY168" s="132" t="s">
        <v>135</v>
      </c>
    </row>
    <row r="169" spans="1:65" s="9" customFormat="1" x14ac:dyDescent="0.2">
      <c r="B169" s="138"/>
      <c r="D169" s="127" t="s">
        <v>149</v>
      </c>
      <c r="E169" s="139" t="s">
        <v>1</v>
      </c>
      <c r="F169" s="140" t="s">
        <v>1664</v>
      </c>
      <c r="H169" s="141">
        <v>540</v>
      </c>
      <c r="I169" s="142"/>
      <c r="L169" s="138"/>
      <c r="M169" s="143"/>
      <c r="N169" s="144"/>
      <c r="O169" s="144"/>
      <c r="P169" s="144"/>
      <c r="Q169" s="144"/>
      <c r="R169" s="144"/>
      <c r="S169" s="144"/>
      <c r="T169" s="145"/>
      <c r="AT169" s="139" t="s">
        <v>149</v>
      </c>
      <c r="AU169" s="139" t="s">
        <v>80</v>
      </c>
      <c r="AV169" s="9" t="s">
        <v>80</v>
      </c>
      <c r="AW169" s="9" t="s">
        <v>32</v>
      </c>
      <c r="AX169" s="9" t="s">
        <v>78</v>
      </c>
      <c r="AY169" s="139" t="s">
        <v>135</v>
      </c>
    </row>
    <row r="170" spans="1:65" s="2" customFormat="1" ht="24" customHeight="1" x14ac:dyDescent="0.2">
      <c r="A170" s="21"/>
      <c r="B170" s="113"/>
      <c r="C170" s="114" t="s">
        <v>209</v>
      </c>
      <c r="D170" s="114" t="s">
        <v>137</v>
      </c>
      <c r="E170" s="115" t="s">
        <v>225</v>
      </c>
      <c r="F170" s="116" t="s">
        <v>226</v>
      </c>
      <c r="G170" s="117" t="s">
        <v>227</v>
      </c>
      <c r="H170" s="118">
        <v>45</v>
      </c>
      <c r="I170" s="119"/>
      <c r="J170" s="120">
        <f>ROUND(I170*H170,2)</f>
        <v>0</v>
      </c>
      <c r="K170" s="116" t="s">
        <v>155</v>
      </c>
      <c r="L170" s="22"/>
      <c r="M170" s="121" t="s">
        <v>1</v>
      </c>
      <c r="N170" s="122" t="s">
        <v>40</v>
      </c>
      <c r="O170" s="36"/>
      <c r="P170" s="123">
        <f>O170*H170</f>
        <v>0</v>
      </c>
      <c r="Q170" s="123">
        <v>0</v>
      </c>
      <c r="R170" s="123">
        <f>Q170*H170</f>
        <v>0</v>
      </c>
      <c r="S170" s="123">
        <v>0</v>
      </c>
      <c r="T170" s="124">
        <f>S170*H170</f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R170" s="125" t="s">
        <v>141</v>
      </c>
      <c r="AT170" s="125" t="s">
        <v>137</v>
      </c>
      <c r="AU170" s="125" t="s">
        <v>80</v>
      </c>
      <c r="AY170" s="12" t="s">
        <v>135</v>
      </c>
      <c r="BE170" s="126">
        <f>IF(N170="základní",J170,0)</f>
        <v>0</v>
      </c>
      <c r="BF170" s="126">
        <f>IF(N170="snížená",J170,0)</f>
        <v>0</v>
      </c>
      <c r="BG170" s="126">
        <f>IF(N170="zákl. přenesená",J170,0)</f>
        <v>0</v>
      </c>
      <c r="BH170" s="126">
        <f>IF(N170="sníž. přenesená",J170,0)</f>
        <v>0</v>
      </c>
      <c r="BI170" s="126">
        <f>IF(N170="nulová",J170,0)</f>
        <v>0</v>
      </c>
      <c r="BJ170" s="12" t="s">
        <v>78</v>
      </c>
      <c r="BK170" s="126">
        <f>ROUND(I170*H170,2)</f>
        <v>0</v>
      </c>
      <c r="BL170" s="12" t="s">
        <v>141</v>
      </c>
      <c r="BM170" s="125" t="s">
        <v>1665</v>
      </c>
    </row>
    <row r="171" spans="1:65" s="2" customFormat="1" ht="19.5" x14ac:dyDescent="0.2">
      <c r="A171" s="21"/>
      <c r="B171" s="22"/>
      <c r="C171" s="21"/>
      <c r="D171" s="127" t="s">
        <v>143</v>
      </c>
      <c r="E171" s="21"/>
      <c r="F171" s="128" t="s">
        <v>229</v>
      </c>
      <c r="G171" s="21"/>
      <c r="H171" s="21"/>
      <c r="I171" s="49"/>
      <c r="J171" s="21"/>
      <c r="K171" s="21"/>
      <c r="L171" s="22"/>
      <c r="M171" s="129"/>
      <c r="N171" s="130"/>
      <c r="O171" s="36"/>
      <c r="P171" s="36"/>
      <c r="Q171" s="36"/>
      <c r="R171" s="36"/>
      <c r="S171" s="36"/>
      <c r="T171" s="37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T171" s="12" t="s">
        <v>143</v>
      </c>
      <c r="AU171" s="12" t="s">
        <v>80</v>
      </c>
    </row>
    <row r="172" spans="1:65" s="9" customFormat="1" x14ac:dyDescent="0.2">
      <c r="B172" s="138"/>
      <c r="D172" s="127" t="s">
        <v>149</v>
      </c>
      <c r="E172" s="139" t="s">
        <v>1</v>
      </c>
      <c r="F172" s="140" t="s">
        <v>558</v>
      </c>
      <c r="H172" s="141">
        <v>45</v>
      </c>
      <c r="I172" s="142"/>
      <c r="L172" s="138"/>
      <c r="M172" s="143"/>
      <c r="N172" s="144"/>
      <c r="O172" s="144"/>
      <c r="P172" s="144"/>
      <c r="Q172" s="144"/>
      <c r="R172" s="144"/>
      <c r="S172" s="144"/>
      <c r="T172" s="145"/>
      <c r="AT172" s="139" t="s">
        <v>149</v>
      </c>
      <c r="AU172" s="139" t="s">
        <v>80</v>
      </c>
      <c r="AV172" s="9" t="s">
        <v>80</v>
      </c>
      <c r="AW172" s="9" t="s">
        <v>32</v>
      </c>
      <c r="AX172" s="9" t="s">
        <v>78</v>
      </c>
      <c r="AY172" s="139" t="s">
        <v>135</v>
      </c>
    </row>
    <row r="173" spans="1:65" s="2" customFormat="1" ht="24" customHeight="1" x14ac:dyDescent="0.2">
      <c r="A173" s="21"/>
      <c r="B173" s="113"/>
      <c r="C173" s="114" t="s">
        <v>216</v>
      </c>
      <c r="D173" s="114" t="s">
        <v>137</v>
      </c>
      <c r="E173" s="115" t="s">
        <v>1137</v>
      </c>
      <c r="F173" s="116" t="s">
        <v>1138</v>
      </c>
      <c r="G173" s="117" t="s">
        <v>234</v>
      </c>
      <c r="H173" s="118">
        <v>30</v>
      </c>
      <c r="I173" s="119"/>
      <c r="J173" s="120">
        <f>ROUND(I173*H173,2)</f>
        <v>0</v>
      </c>
      <c r="K173" s="116" t="s">
        <v>1</v>
      </c>
      <c r="L173" s="22"/>
      <c r="M173" s="121" t="s">
        <v>1</v>
      </c>
      <c r="N173" s="122" t="s">
        <v>40</v>
      </c>
      <c r="O173" s="36"/>
      <c r="P173" s="123">
        <f>O173*H173</f>
        <v>0</v>
      </c>
      <c r="Q173" s="123">
        <v>1.269E-2</v>
      </c>
      <c r="R173" s="123">
        <f>Q173*H173</f>
        <v>0.38069999999999998</v>
      </c>
      <c r="S173" s="123">
        <v>0</v>
      </c>
      <c r="T173" s="124">
        <f>S173*H173</f>
        <v>0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R173" s="125" t="s">
        <v>141</v>
      </c>
      <c r="AT173" s="125" t="s">
        <v>137</v>
      </c>
      <c r="AU173" s="125" t="s">
        <v>80</v>
      </c>
      <c r="AY173" s="12" t="s">
        <v>135</v>
      </c>
      <c r="BE173" s="126">
        <f>IF(N173="základní",J173,0)</f>
        <v>0</v>
      </c>
      <c r="BF173" s="126">
        <f>IF(N173="snížená",J173,0)</f>
        <v>0</v>
      </c>
      <c r="BG173" s="126">
        <f>IF(N173="zákl. přenesená",J173,0)</f>
        <v>0</v>
      </c>
      <c r="BH173" s="126">
        <f>IF(N173="sníž. přenesená",J173,0)</f>
        <v>0</v>
      </c>
      <c r="BI173" s="126">
        <f>IF(N173="nulová",J173,0)</f>
        <v>0</v>
      </c>
      <c r="BJ173" s="12" t="s">
        <v>78</v>
      </c>
      <c r="BK173" s="126">
        <f>ROUND(I173*H173,2)</f>
        <v>0</v>
      </c>
      <c r="BL173" s="12" t="s">
        <v>141</v>
      </c>
      <c r="BM173" s="125" t="s">
        <v>1666</v>
      </c>
    </row>
    <row r="174" spans="1:65" s="2" customFormat="1" ht="58.5" x14ac:dyDescent="0.2">
      <c r="A174" s="21"/>
      <c r="B174" s="22"/>
      <c r="C174" s="21"/>
      <c r="D174" s="127" t="s">
        <v>143</v>
      </c>
      <c r="E174" s="21"/>
      <c r="F174" s="128" t="s">
        <v>253</v>
      </c>
      <c r="G174" s="21"/>
      <c r="H174" s="21"/>
      <c r="I174" s="49"/>
      <c r="J174" s="21"/>
      <c r="K174" s="21"/>
      <c r="L174" s="22"/>
      <c r="M174" s="129"/>
      <c r="N174" s="130"/>
      <c r="O174" s="36"/>
      <c r="P174" s="36"/>
      <c r="Q174" s="36"/>
      <c r="R174" s="36"/>
      <c r="S174" s="36"/>
      <c r="T174" s="37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T174" s="12" t="s">
        <v>143</v>
      </c>
      <c r="AU174" s="12" t="s">
        <v>80</v>
      </c>
    </row>
    <row r="175" spans="1:65" s="2" customFormat="1" ht="19.5" x14ac:dyDescent="0.2">
      <c r="A175" s="21"/>
      <c r="B175" s="22"/>
      <c r="C175" s="21"/>
      <c r="D175" s="127" t="s">
        <v>171</v>
      </c>
      <c r="E175" s="21"/>
      <c r="F175" s="154" t="s">
        <v>1647</v>
      </c>
      <c r="G175" s="21"/>
      <c r="H175" s="21"/>
      <c r="I175" s="49"/>
      <c r="J175" s="21"/>
      <c r="K175" s="21"/>
      <c r="L175" s="22"/>
      <c r="M175" s="129"/>
      <c r="N175" s="130"/>
      <c r="O175" s="36"/>
      <c r="P175" s="36"/>
      <c r="Q175" s="36"/>
      <c r="R175" s="36"/>
      <c r="S175" s="36"/>
      <c r="T175" s="37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T175" s="12" t="s">
        <v>171</v>
      </c>
      <c r="AU175" s="12" t="s">
        <v>80</v>
      </c>
    </row>
    <row r="176" spans="1:65" s="9" customFormat="1" x14ac:dyDescent="0.2">
      <c r="B176" s="138"/>
      <c r="D176" s="127" t="s">
        <v>149</v>
      </c>
      <c r="E176" s="139" t="s">
        <v>1</v>
      </c>
      <c r="F176" s="140" t="s">
        <v>418</v>
      </c>
      <c r="H176" s="141">
        <v>30</v>
      </c>
      <c r="I176" s="142"/>
      <c r="L176" s="138"/>
      <c r="M176" s="143"/>
      <c r="N176" s="144"/>
      <c r="O176" s="144"/>
      <c r="P176" s="144"/>
      <c r="Q176" s="144"/>
      <c r="R176" s="144"/>
      <c r="S176" s="144"/>
      <c r="T176" s="145"/>
      <c r="AT176" s="139" t="s">
        <v>149</v>
      </c>
      <c r="AU176" s="139" t="s">
        <v>80</v>
      </c>
      <c r="AV176" s="9" t="s">
        <v>80</v>
      </c>
      <c r="AW176" s="9" t="s">
        <v>32</v>
      </c>
      <c r="AX176" s="9" t="s">
        <v>78</v>
      </c>
      <c r="AY176" s="139" t="s">
        <v>135</v>
      </c>
    </row>
    <row r="177" spans="1:65" s="2" customFormat="1" ht="24" customHeight="1" x14ac:dyDescent="0.2">
      <c r="A177" s="21"/>
      <c r="B177" s="113"/>
      <c r="C177" s="114" t="s">
        <v>224</v>
      </c>
      <c r="D177" s="114" t="s">
        <v>137</v>
      </c>
      <c r="E177" s="115" t="s">
        <v>232</v>
      </c>
      <c r="F177" s="116" t="s">
        <v>233</v>
      </c>
      <c r="G177" s="117" t="s">
        <v>234</v>
      </c>
      <c r="H177" s="118">
        <v>22</v>
      </c>
      <c r="I177" s="119"/>
      <c r="J177" s="120">
        <f>ROUND(I177*H177,2)</f>
        <v>0</v>
      </c>
      <c r="K177" s="116" t="s">
        <v>155</v>
      </c>
      <c r="L177" s="22"/>
      <c r="M177" s="121" t="s">
        <v>1</v>
      </c>
      <c r="N177" s="122" t="s">
        <v>40</v>
      </c>
      <c r="O177" s="36"/>
      <c r="P177" s="123">
        <f>O177*H177</f>
        <v>0</v>
      </c>
      <c r="Q177" s="123">
        <v>8.6800000000000002E-3</v>
      </c>
      <c r="R177" s="123">
        <f>Q177*H177</f>
        <v>0.19096000000000002</v>
      </c>
      <c r="S177" s="123">
        <v>0</v>
      </c>
      <c r="T177" s="124">
        <f>S177*H177</f>
        <v>0</v>
      </c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R177" s="125" t="s">
        <v>141</v>
      </c>
      <c r="AT177" s="125" t="s">
        <v>137</v>
      </c>
      <c r="AU177" s="125" t="s">
        <v>80</v>
      </c>
      <c r="AY177" s="12" t="s">
        <v>135</v>
      </c>
      <c r="BE177" s="126">
        <f>IF(N177="základní",J177,0)</f>
        <v>0</v>
      </c>
      <c r="BF177" s="126">
        <f>IF(N177="snížená",J177,0)</f>
        <v>0</v>
      </c>
      <c r="BG177" s="126">
        <f>IF(N177="zákl. přenesená",J177,0)</f>
        <v>0</v>
      </c>
      <c r="BH177" s="126">
        <f>IF(N177="sníž. přenesená",J177,0)</f>
        <v>0</v>
      </c>
      <c r="BI177" s="126">
        <f>IF(N177="nulová",J177,0)</f>
        <v>0</v>
      </c>
      <c r="BJ177" s="12" t="s">
        <v>78</v>
      </c>
      <c r="BK177" s="126">
        <f>ROUND(I177*H177,2)</f>
        <v>0</v>
      </c>
      <c r="BL177" s="12" t="s">
        <v>141</v>
      </c>
      <c r="BM177" s="125" t="s">
        <v>1667</v>
      </c>
    </row>
    <row r="178" spans="1:65" s="2" customFormat="1" ht="58.5" x14ac:dyDescent="0.2">
      <c r="A178" s="21"/>
      <c r="B178" s="22"/>
      <c r="C178" s="21"/>
      <c r="D178" s="127" t="s">
        <v>143</v>
      </c>
      <c r="E178" s="21"/>
      <c r="F178" s="128" t="s">
        <v>236</v>
      </c>
      <c r="G178" s="21"/>
      <c r="H178" s="21"/>
      <c r="I178" s="49"/>
      <c r="J178" s="21"/>
      <c r="K178" s="21"/>
      <c r="L178" s="22"/>
      <c r="M178" s="129"/>
      <c r="N178" s="130"/>
      <c r="O178" s="36"/>
      <c r="P178" s="36"/>
      <c r="Q178" s="36"/>
      <c r="R178" s="36"/>
      <c r="S178" s="36"/>
      <c r="T178" s="37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T178" s="12" t="s">
        <v>143</v>
      </c>
      <c r="AU178" s="12" t="s">
        <v>80</v>
      </c>
    </row>
    <row r="179" spans="1:65" s="2" customFormat="1" ht="19.5" x14ac:dyDescent="0.2">
      <c r="A179" s="21"/>
      <c r="B179" s="22"/>
      <c r="C179" s="21"/>
      <c r="D179" s="127" t="s">
        <v>171</v>
      </c>
      <c r="E179" s="21"/>
      <c r="F179" s="154" t="s">
        <v>1647</v>
      </c>
      <c r="G179" s="21"/>
      <c r="H179" s="21"/>
      <c r="I179" s="49"/>
      <c r="J179" s="21"/>
      <c r="K179" s="21"/>
      <c r="L179" s="22"/>
      <c r="M179" s="129"/>
      <c r="N179" s="130"/>
      <c r="O179" s="36"/>
      <c r="P179" s="36"/>
      <c r="Q179" s="36"/>
      <c r="R179" s="36"/>
      <c r="S179" s="36"/>
      <c r="T179" s="37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T179" s="12" t="s">
        <v>171</v>
      </c>
      <c r="AU179" s="12" t="s">
        <v>80</v>
      </c>
    </row>
    <row r="180" spans="1:65" s="9" customFormat="1" x14ac:dyDescent="0.2">
      <c r="B180" s="138"/>
      <c r="D180" s="127" t="s">
        <v>149</v>
      </c>
      <c r="E180" s="139" t="s">
        <v>1</v>
      </c>
      <c r="F180" s="140" t="s">
        <v>1668</v>
      </c>
      <c r="H180" s="141">
        <v>11</v>
      </c>
      <c r="I180" s="142"/>
      <c r="L180" s="138"/>
      <c r="M180" s="143"/>
      <c r="N180" s="144"/>
      <c r="O180" s="144"/>
      <c r="P180" s="144"/>
      <c r="Q180" s="144"/>
      <c r="R180" s="144"/>
      <c r="S180" s="144"/>
      <c r="T180" s="145"/>
      <c r="AT180" s="139" t="s">
        <v>149</v>
      </c>
      <c r="AU180" s="139" t="s">
        <v>80</v>
      </c>
      <c r="AV180" s="9" t="s">
        <v>80</v>
      </c>
      <c r="AW180" s="9" t="s">
        <v>32</v>
      </c>
      <c r="AX180" s="9" t="s">
        <v>72</v>
      </c>
      <c r="AY180" s="139" t="s">
        <v>135</v>
      </c>
    </row>
    <row r="181" spans="1:65" s="9" customFormat="1" x14ac:dyDescent="0.2">
      <c r="B181" s="138"/>
      <c r="D181" s="127" t="s">
        <v>149</v>
      </c>
      <c r="E181" s="139" t="s">
        <v>1</v>
      </c>
      <c r="F181" s="140" t="s">
        <v>1669</v>
      </c>
      <c r="H181" s="141">
        <v>3.3</v>
      </c>
      <c r="I181" s="142"/>
      <c r="L181" s="138"/>
      <c r="M181" s="143"/>
      <c r="N181" s="144"/>
      <c r="O181" s="144"/>
      <c r="P181" s="144"/>
      <c r="Q181" s="144"/>
      <c r="R181" s="144"/>
      <c r="S181" s="144"/>
      <c r="T181" s="145"/>
      <c r="AT181" s="139" t="s">
        <v>149</v>
      </c>
      <c r="AU181" s="139" t="s">
        <v>80</v>
      </c>
      <c r="AV181" s="9" t="s">
        <v>80</v>
      </c>
      <c r="AW181" s="9" t="s">
        <v>32</v>
      </c>
      <c r="AX181" s="9" t="s">
        <v>72</v>
      </c>
      <c r="AY181" s="139" t="s">
        <v>135</v>
      </c>
    </row>
    <row r="182" spans="1:65" s="9" customFormat="1" x14ac:dyDescent="0.2">
      <c r="B182" s="138"/>
      <c r="D182" s="127" t="s">
        <v>149</v>
      </c>
      <c r="E182" s="139" t="s">
        <v>1</v>
      </c>
      <c r="F182" s="140" t="s">
        <v>1670</v>
      </c>
      <c r="H182" s="141">
        <v>1.1000000000000001</v>
      </c>
      <c r="I182" s="142"/>
      <c r="L182" s="138"/>
      <c r="M182" s="143"/>
      <c r="N182" s="144"/>
      <c r="O182" s="144"/>
      <c r="P182" s="144"/>
      <c r="Q182" s="144"/>
      <c r="R182" s="144"/>
      <c r="S182" s="144"/>
      <c r="T182" s="145"/>
      <c r="AT182" s="139" t="s">
        <v>149</v>
      </c>
      <c r="AU182" s="139" t="s">
        <v>80</v>
      </c>
      <c r="AV182" s="9" t="s">
        <v>80</v>
      </c>
      <c r="AW182" s="9" t="s">
        <v>32</v>
      </c>
      <c r="AX182" s="9" t="s">
        <v>72</v>
      </c>
      <c r="AY182" s="139" t="s">
        <v>135</v>
      </c>
    </row>
    <row r="183" spans="1:65" s="9" customFormat="1" x14ac:dyDescent="0.2">
      <c r="B183" s="138"/>
      <c r="D183" s="127" t="s">
        <v>149</v>
      </c>
      <c r="E183" s="139" t="s">
        <v>1</v>
      </c>
      <c r="F183" s="140" t="s">
        <v>1671</v>
      </c>
      <c r="H183" s="141">
        <v>1.1000000000000001</v>
      </c>
      <c r="I183" s="142"/>
      <c r="L183" s="138"/>
      <c r="M183" s="143"/>
      <c r="N183" s="144"/>
      <c r="O183" s="144"/>
      <c r="P183" s="144"/>
      <c r="Q183" s="144"/>
      <c r="R183" s="144"/>
      <c r="S183" s="144"/>
      <c r="T183" s="145"/>
      <c r="AT183" s="139" t="s">
        <v>149</v>
      </c>
      <c r="AU183" s="139" t="s">
        <v>80</v>
      </c>
      <c r="AV183" s="9" t="s">
        <v>80</v>
      </c>
      <c r="AW183" s="9" t="s">
        <v>32</v>
      </c>
      <c r="AX183" s="9" t="s">
        <v>72</v>
      </c>
      <c r="AY183" s="139" t="s">
        <v>135</v>
      </c>
    </row>
    <row r="184" spans="1:65" s="9" customFormat="1" x14ac:dyDescent="0.2">
      <c r="B184" s="138"/>
      <c r="D184" s="127" t="s">
        <v>149</v>
      </c>
      <c r="E184" s="139" t="s">
        <v>1</v>
      </c>
      <c r="F184" s="140" t="s">
        <v>1672</v>
      </c>
      <c r="H184" s="141">
        <v>2.2000000000000002</v>
      </c>
      <c r="I184" s="142"/>
      <c r="L184" s="138"/>
      <c r="M184" s="143"/>
      <c r="N184" s="144"/>
      <c r="O184" s="144"/>
      <c r="P184" s="144"/>
      <c r="Q184" s="144"/>
      <c r="R184" s="144"/>
      <c r="S184" s="144"/>
      <c r="T184" s="145"/>
      <c r="AT184" s="139" t="s">
        <v>149</v>
      </c>
      <c r="AU184" s="139" t="s">
        <v>80</v>
      </c>
      <c r="AV184" s="9" t="s">
        <v>80</v>
      </c>
      <c r="AW184" s="9" t="s">
        <v>32</v>
      </c>
      <c r="AX184" s="9" t="s">
        <v>72</v>
      </c>
      <c r="AY184" s="139" t="s">
        <v>135</v>
      </c>
    </row>
    <row r="185" spans="1:65" s="9" customFormat="1" x14ac:dyDescent="0.2">
      <c r="B185" s="138"/>
      <c r="D185" s="127" t="s">
        <v>149</v>
      </c>
      <c r="E185" s="139" t="s">
        <v>1</v>
      </c>
      <c r="F185" s="140" t="s">
        <v>1673</v>
      </c>
      <c r="H185" s="141">
        <v>2.2000000000000002</v>
      </c>
      <c r="I185" s="142"/>
      <c r="L185" s="138"/>
      <c r="M185" s="143"/>
      <c r="N185" s="144"/>
      <c r="O185" s="144"/>
      <c r="P185" s="144"/>
      <c r="Q185" s="144"/>
      <c r="R185" s="144"/>
      <c r="S185" s="144"/>
      <c r="T185" s="145"/>
      <c r="AT185" s="139" t="s">
        <v>149</v>
      </c>
      <c r="AU185" s="139" t="s">
        <v>80</v>
      </c>
      <c r="AV185" s="9" t="s">
        <v>80</v>
      </c>
      <c r="AW185" s="9" t="s">
        <v>32</v>
      </c>
      <c r="AX185" s="9" t="s">
        <v>72</v>
      </c>
      <c r="AY185" s="139" t="s">
        <v>135</v>
      </c>
    </row>
    <row r="186" spans="1:65" s="9" customFormat="1" x14ac:dyDescent="0.2">
      <c r="B186" s="138"/>
      <c r="D186" s="127" t="s">
        <v>149</v>
      </c>
      <c r="E186" s="139" t="s">
        <v>1</v>
      </c>
      <c r="F186" s="140" t="s">
        <v>1674</v>
      </c>
      <c r="H186" s="141">
        <v>1.1000000000000001</v>
      </c>
      <c r="I186" s="142"/>
      <c r="L186" s="138"/>
      <c r="M186" s="143"/>
      <c r="N186" s="144"/>
      <c r="O186" s="144"/>
      <c r="P186" s="144"/>
      <c r="Q186" s="144"/>
      <c r="R186" s="144"/>
      <c r="S186" s="144"/>
      <c r="T186" s="145"/>
      <c r="AT186" s="139" t="s">
        <v>149</v>
      </c>
      <c r="AU186" s="139" t="s">
        <v>80</v>
      </c>
      <c r="AV186" s="9" t="s">
        <v>80</v>
      </c>
      <c r="AW186" s="9" t="s">
        <v>32</v>
      </c>
      <c r="AX186" s="9" t="s">
        <v>72</v>
      </c>
      <c r="AY186" s="139" t="s">
        <v>135</v>
      </c>
    </row>
    <row r="187" spans="1:65" s="10" customFormat="1" x14ac:dyDescent="0.2">
      <c r="B187" s="146"/>
      <c r="D187" s="127" t="s">
        <v>149</v>
      </c>
      <c r="E187" s="147" t="s">
        <v>1</v>
      </c>
      <c r="F187" s="148" t="s">
        <v>165</v>
      </c>
      <c r="H187" s="149">
        <v>22</v>
      </c>
      <c r="I187" s="150"/>
      <c r="L187" s="146"/>
      <c r="M187" s="151"/>
      <c r="N187" s="152"/>
      <c r="O187" s="152"/>
      <c r="P187" s="152"/>
      <c r="Q187" s="152"/>
      <c r="R187" s="152"/>
      <c r="S187" s="152"/>
      <c r="T187" s="153"/>
      <c r="AT187" s="147" t="s">
        <v>149</v>
      </c>
      <c r="AU187" s="147" t="s">
        <v>80</v>
      </c>
      <c r="AV187" s="10" t="s">
        <v>141</v>
      </c>
      <c r="AW187" s="10" t="s">
        <v>32</v>
      </c>
      <c r="AX187" s="10" t="s">
        <v>78</v>
      </c>
      <c r="AY187" s="147" t="s">
        <v>135</v>
      </c>
    </row>
    <row r="188" spans="1:65" s="2" customFormat="1" ht="24" customHeight="1" x14ac:dyDescent="0.2">
      <c r="A188" s="21"/>
      <c r="B188" s="113"/>
      <c r="C188" s="114" t="s">
        <v>231</v>
      </c>
      <c r="D188" s="114" t="s">
        <v>137</v>
      </c>
      <c r="E188" s="115" t="s">
        <v>250</v>
      </c>
      <c r="F188" s="116" t="s">
        <v>251</v>
      </c>
      <c r="G188" s="117" t="s">
        <v>234</v>
      </c>
      <c r="H188" s="118">
        <v>2.2000000000000002</v>
      </c>
      <c r="I188" s="119"/>
      <c r="J188" s="120">
        <f>ROUND(I188*H188,2)</f>
        <v>0</v>
      </c>
      <c r="K188" s="116" t="s">
        <v>155</v>
      </c>
      <c r="L188" s="22"/>
      <c r="M188" s="121" t="s">
        <v>1</v>
      </c>
      <c r="N188" s="122" t="s">
        <v>40</v>
      </c>
      <c r="O188" s="36"/>
      <c r="P188" s="123">
        <f>O188*H188</f>
        <v>0</v>
      </c>
      <c r="Q188" s="123">
        <v>1.269E-2</v>
      </c>
      <c r="R188" s="123">
        <f>Q188*H188</f>
        <v>2.7918000000000002E-2</v>
      </c>
      <c r="S188" s="123">
        <v>0</v>
      </c>
      <c r="T188" s="124">
        <f>S188*H188</f>
        <v>0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R188" s="125" t="s">
        <v>141</v>
      </c>
      <c r="AT188" s="125" t="s">
        <v>137</v>
      </c>
      <c r="AU188" s="125" t="s">
        <v>80</v>
      </c>
      <c r="AY188" s="12" t="s">
        <v>135</v>
      </c>
      <c r="BE188" s="126">
        <f>IF(N188="základní",J188,0)</f>
        <v>0</v>
      </c>
      <c r="BF188" s="126">
        <f>IF(N188="snížená",J188,0)</f>
        <v>0</v>
      </c>
      <c r="BG188" s="126">
        <f>IF(N188="zákl. přenesená",J188,0)</f>
        <v>0</v>
      </c>
      <c r="BH188" s="126">
        <f>IF(N188="sníž. přenesená",J188,0)</f>
        <v>0</v>
      </c>
      <c r="BI188" s="126">
        <f>IF(N188="nulová",J188,0)</f>
        <v>0</v>
      </c>
      <c r="BJ188" s="12" t="s">
        <v>78</v>
      </c>
      <c r="BK188" s="126">
        <f>ROUND(I188*H188,2)</f>
        <v>0</v>
      </c>
      <c r="BL188" s="12" t="s">
        <v>141</v>
      </c>
      <c r="BM188" s="125" t="s">
        <v>1675</v>
      </c>
    </row>
    <row r="189" spans="1:65" s="2" customFormat="1" ht="58.5" x14ac:dyDescent="0.2">
      <c r="A189" s="21"/>
      <c r="B189" s="22"/>
      <c r="C189" s="21"/>
      <c r="D189" s="127" t="s">
        <v>143</v>
      </c>
      <c r="E189" s="21"/>
      <c r="F189" s="128" t="s">
        <v>253</v>
      </c>
      <c r="G189" s="21"/>
      <c r="H189" s="21"/>
      <c r="I189" s="49"/>
      <c r="J189" s="21"/>
      <c r="K189" s="21"/>
      <c r="L189" s="22"/>
      <c r="M189" s="129"/>
      <c r="N189" s="130"/>
      <c r="O189" s="36"/>
      <c r="P189" s="36"/>
      <c r="Q189" s="36"/>
      <c r="R189" s="36"/>
      <c r="S189" s="36"/>
      <c r="T189" s="37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T189" s="12" t="s">
        <v>143</v>
      </c>
      <c r="AU189" s="12" t="s">
        <v>80</v>
      </c>
    </row>
    <row r="190" spans="1:65" s="2" customFormat="1" ht="19.5" x14ac:dyDescent="0.2">
      <c r="A190" s="21"/>
      <c r="B190" s="22"/>
      <c r="C190" s="21"/>
      <c r="D190" s="127" t="s">
        <v>171</v>
      </c>
      <c r="E190" s="21"/>
      <c r="F190" s="154" t="s">
        <v>1647</v>
      </c>
      <c r="G190" s="21"/>
      <c r="H190" s="21"/>
      <c r="I190" s="49"/>
      <c r="J190" s="21"/>
      <c r="K190" s="21"/>
      <c r="L190" s="22"/>
      <c r="M190" s="129"/>
      <c r="N190" s="130"/>
      <c r="O190" s="36"/>
      <c r="P190" s="36"/>
      <c r="Q190" s="36"/>
      <c r="R190" s="36"/>
      <c r="S190" s="36"/>
      <c r="T190" s="37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T190" s="12" t="s">
        <v>171</v>
      </c>
      <c r="AU190" s="12" t="s">
        <v>80</v>
      </c>
    </row>
    <row r="191" spans="1:65" s="9" customFormat="1" x14ac:dyDescent="0.2">
      <c r="B191" s="138"/>
      <c r="D191" s="127" t="s">
        <v>149</v>
      </c>
      <c r="E191" s="139" t="s">
        <v>1</v>
      </c>
      <c r="F191" s="140" t="s">
        <v>1676</v>
      </c>
      <c r="H191" s="141">
        <v>2.2000000000000002</v>
      </c>
      <c r="I191" s="142"/>
      <c r="L191" s="138"/>
      <c r="M191" s="143"/>
      <c r="N191" s="144"/>
      <c r="O191" s="144"/>
      <c r="P191" s="144"/>
      <c r="Q191" s="144"/>
      <c r="R191" s="144"/>
      <c r="S191" s="144"/>
      <c r="T191" s="145"/>
      <c r="AT191" s="139" t="s">
        <v>149</v>
      </c>
      <c r="AU191" s="139" t="s">
        <v>80</v>
      </c>
      <c r="AV191" s="9" t="s">
        <v>80</v>
      </c>
      <c r="AW191" s="9" t="s">
        <v>32</v>
      </c>
      <c r="AX191" s="9" t="s">
        <v>78</v>
      </c>
      <c r="AY191" s="139" t="s">
        <v>135</v>
      </c>
    </row>
    <row r="192" spans="1:65" s="2" customFormat="1" ht="24" customHeight="1" x14ac:dyDescent="0.2">
      <c r="A192" s="21"/>
      <c r="B192" s="113"/>
      <c r="C192" s="114" t="s">
        <v>249</v>
      </c>
      <c r="D192" s="114" t="s">
        <v>137</v>
      </c>
      <c r="E192" s="115" t="s">
        <v>258</v>
      </c>
      <c r="F192" s="116" t="s">
        <v>259</v>
      </c>
      <c r="G192" s="117" t="s">
        <v>234</v>
      </c>
      <c r="H192" s="118">
        <v>18.7</v>
      </c>
      <c r="I192" s="119"/>
      <c r="J192" s="120">
        <f>ROUND(I192*H192,2)</f>
        <v>0</v>
      </c>
      <c r="K192" s="116" t="s">
        <v>155</v>
      </c>
      <c r="L192" s="22"/>
      <c r="M192" s="121" t="s">
        <v>1</v>
      </c>
      <c r="N192" s="122" t="s">
        <v>40</v>
      </c>
      <c r="O192" s="36"/>
      <c r="P192" s="123">
        <f>O192*H192</f>
        <v>0</v>
      </c>
      <c r="Q192" s="123">
        <v>3.6900000000000002E-2</v>
      </c>
      <c r="R192" s="123">
        <f>Q192*H192</f>
        <v>0.69003000000000003</v>
      </c>
      <c r="S192" s="123">
        <v>0</v>
      </c>
      <c r="T192" s="124">
        <f>S192*H192</f>
        <v>0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R192" s="125" t="s">
        <v>141</v>
      </c>
      <c r="AT192" s="125" t="s">
        <v>137</v>
      </c>
      <c r="AU192" s="125" t="s">
        <v>80</v>
      </c>
      <c r="AY192" s="12" t="s">
        <v>135</v>
      </c>
      <c r="BE192" s="126">
        <f>IF(N192="základní",J192,0)</f>
        <v>0</v>
      </c>
      <c r="BF192" s="126">
        <f>IF(N192="snížená",J192,0)</f>
        <v>0</v>
      </c>
      <c r="BG192" s="126">
        <f>IF(N192="zákl. přenesená",J192,0)</f>
        <v>0</v>
      </c>
      <c r="BH192" s="126">
        <f>IF(N192="sníž. přenesená",J192,0)</f>
        <v>0</v>
      </c>
      <c r="BI192" s="126">
        <f>IF(N192="nulová",J192,0)</f>
        <v>0</v>
      </c>
      <c r="BJ192" s="12" t="s">
        <v>78</v>
      </c>
      <c r="BK192" s="126">
        <f>ROUND(I192*H192,2)</f>
        <v>0</v>
      </c>
      <c r="BL192" s="12" t="s">
        <v>141</v>
      </c>
      <c r="BM192" s="125" t="s">
        <v>1677</v>
      </c>
    </row>
    <row r="193" spans="1:65" s="2" customFormat="1" ht="58.5" x14ac:dyDescent="0.2">
      <c r="A193" s="21"/>
      <c r="B193" s="22"/>
      <c r="C193" s="21"/>
      <c r="D193" s="127" t="s">
        <v>143</v>
      </c>
      <c r="E193" s="21"/>
      <c r="F193" s="128" t="s">
        <v>261</v>
      </c>
      <c r="G193" s="21"/>
      <c r="H193" s="21"/>
      <c r="I193" s="49"/>
      <c r="J193" s="21"/>
      <c r="K193" s="21"/>
      <c r="L193" s="22"/>
      <c r="M193" s="129"/>
      <c r="N193" s="130"/>
      <c r="O193" s="36"/>
      <c r="P193" s="36"/>
      <c r="Q193" s="36"/>
      <c r="R193" s="36"/>
      <c r="S193" s="36"/>
      <c r="T193" s="37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T193" s="12" t="s">
        <v>143</v>
      </c>
      <c r="AU193" s="12" t="s">
        <v>80</v>
      </c>
    </row>
    <row r="194" spans="1:65" s="2" customFormat="1" ht="19.5" x14ac:dyDescent="0.2">
      <c r="A194" s="21"/>
      <c r="B194" s="22"/>
      <c r="C194" s="21"/>
      <c r="D194" s="127" t="s">
        <v>171</v>
      </c>
      <c r="E194" s="21"/>
      <c r="F194" s="154" t="s">
        <v>1647</v>
      </c>
      <c r="G194" s="21"/>
      <c r="H194" s="21"/>
      <c r="I194" s="49"/>
      <c r="J194" s="21"/>
      <c r="K194" s="21"/>
      <c r="L194" s="22"/>
      <c r="M194" s="129"/>
      <c r="N194" s="130"/>
      <c r="O194" s="36"/>
      <c r="P194" s="36"/>
      <c r="Q194" s="36"/>
      <c r="R194" s="36"/>
      <c r="S194" s="36"/>
      <c r="T194" s="37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T194" s="12" t="s">
        <v>171</v>
      </c>
      <c r="AU194" s="12" t="s">
        <v>80</v>
      </c>
    </row>
    <row r="195" spans="1:65" s="9" customFormat="1" x14ac:dyDescent="0.2">
      <c r="B195" s="138"/>
      <c r="D195" s="127" t="s">
        <v>149</v>
      </c>
      <c r="E195" s="139" t="s">
        <v>1</v>
      </c>
      <c r="F195" s="140" t="s">
        <v>1678</v>
      </c>
      <c r="H195" s="141">
        <v>3.3</v>
      </c>
      <c r="I195" s="142"/>
      <c r="L195" s="138"/>
      <c r="M195" s="143"/>
      <c r="N195" s="144"/>
      <c r="O195" s="144"/>
      <c r="P195" s="144"/>
      <c r="Q195" s="144"/>
      <c r="R195" s="144"/>
      <c r="S195" s="144"/>
      <c r="T195" s="145"/>
      <c r="AT195" s="139" t="s">
        <v>149</v>
      </c>
      <c r="AU195" s="139" t="s">
        <v>80</v>
      </c>
      <c r="AV195" s="9" t="s">
        <v>80</v>
      </c>
      <c r="AW195" s="9" t="s">
        <v>32</v>
      </c>
      <c r="AX195" s="9" t="s">
        <v>72</v>
      </c>
      <c r="AY195" s="139" t="s">
        <v>135</v>
      </c>
    </row>
    <row r="196" spans="1:65" s="9" customFormat="1" x14ac:dyDescent="0.2">
      <c r="B196" s="138"/>
      <c r="D196" s="127" t="s">
        <v>149</v>
      </c>
      <c r="E196" s="139" t="s">
        <v>1</v>
      </c>
      <c r="F196" s="140" t="s">
        <v>1679</v>
      </c>
      <c r="H196" s="141">
        <v>2.2000000000000002</v>
      </c>
      <c r="I196" s="142"/>
      <c r="L196" s="138"/>
      <c r="M196" s="143"/>
      <c r="N196" s="144"/>
      <c r="O196" s="144"/>
      <c r="P196" s="144"/>
      <c r="Q196" s="144"/>
      <c r="R196" s="144"/>
      <c r="S196" s="144"/>
      <c r="T196" s="145"/>
      <c r="AT196" s="139" t="s">
        <v>149</v>
      </c>
      <c r="AU196" s="139" t="s">
        <v>80</v>
      </c>
      <c r="AV196" s="9" t="s">
        <v>80</v>
      </c>
      <c r="AW196" s="9" t="s">
        <v>32</v>
      </c>
      <c r="AX196" s="9" t="s">
        <v>72</v>
      </c>
      <c r="AY196" s="139" t="s">
        <v>135</v>
      </c>
    </row>
    <row r="197" spans="1:65" s="9" customFormat="1" x14ac:dyDescent="0.2">
      <c r="B197" s="138"/>
      <c r="D197" s="127" t="s">
        <v>149</v>
      </c>
      <c r="E197" s="139" t="s">
        <v>1</v>
      </c>
      <c r="F197" s="140" t="s">
        <v>1680</v>
      </c>
      <c r="H197" s="141">
        <v>2.2000000000000002</v>
      </c>
      <c r="I197" s="142"/>
      <c r="L197" s="138"/>
      <c r="M197" s="143"/>
      <c r="N197" s="144"/>
      <c r="O197" s="144"/>
      <c r="P197" s="144"/>
      <c r="Q197" s="144"/>
      <c r="R197" s="144"/>
      <c r="S197" s="144"/>
      <c r="T197" s="145"/>
      <c r="AT197" s="139" t="s">
        <v>149</v>
      </c>
      <c r="AU197" s="139" t="s">
        <v>80</v>
      </c>
      <c r="AV197" s="9" t="s">
        <v>80</v>
      </c>
      <c r="AW197" s="9" t="s">
        <v>32</v>
      </c>
      <c r="AX197" s="9" t="s">
        <v>72</v>
      </c>
      <c r="AY197" s="139" t="s">
        <v>135</v>
      </c>
    </row>
    <row r="198" spans="1:65" s="9" customFormat="1" x14ac:dyDescent="0.2">
      <c r="B198" s="138"/>
      <c r="D198" s="127" t="s">
        <v>149</v>
      </c>
      <c r="E198" s="139" t="s">
        <v>1</v>
      </c>
      <c r="F198" s="140" t="s">
        <v>1681</v>
      </c>
      <c r="H198" s="141">
        <v>1.1000000000000001</v>
      </c>
      <c r="I198" s="142"/>
      <c r="L198" s="138"/>
      <c r="M198" s="143"/>
      <c r="N198" s="144"/>
      <c r="O198" s="144"/>
      <c r="P198" s="144"/>
      <c r="Q198" s="144"/>
      <c r="R198" s="144"/>
      <c r="S198" s="144"/>
      <c r="T198" s="145"/>
      <c r="AT198" s="139" t="s">
        <v>149</v>
      </c>
      <c r="AU198" s="139" t="s">
        <v>80</v>
      </c>
      <c r="AV198" s="9" t="s">
        <v>80</v>
      </c>
      <c r="AW198" s="9" t="s">
        <v>32</v>
      </c>
      <c r="AX198" s="9" t="s">
        <v>72</v>
      </c>
      <c r="AY198" s="139" t="s">
        <v>135</v>
      </c>
    </row>
    <row r="199" spans="1:65" s="9" customFormat="1" x14ac:dyDescent="0.2">
      <c r="B199" s="138"/>
      <c r="D199" s="127" t="s">
        <v>149</v>
      </c>
      <c r="E199" s="139" t="s">
        <v>1</v>
      </c>
      <c r="F199" s="140" t="s">
        <v>1682</v>
      </c>
      <c r="H199" s="141">
        <v>1.1000000000000001</v>
      </c>
      <c r="I199" s="142"/>
      <c r="L199" s="138"/>
      <c r="M199" s="143"/>
      <c r="N199" s="144"/>
      <c r="O199" s="144"/>
      <c r="P199" s="144"/>
      <c r="Q199" s="144"/>
      <c r="R199" s="144"/>
      <c r="S199" s="144"/>
      <c r="T199" s="145"/>
      <c r="AT199" s="139" t="s">
        <v>149</v>
      </c>
      <c r="AU199" s="139" t="s">
        <v>80</v>
      </c>
      <c r="AV199" s="9" t="s">
        <v>80</v>
      </c>
      <c r="AW199" s="9" t="s">
        <v>32</v>
      </c>
      <c r="AX199" s="9" t="s">
        <v>72</v>
      </c>
      <c r="AY199" s="139" t="s">
        <v>135</v>
      </c>
    </row>
    <row r="200" spans="1:65" s="9" customFormat="1" x14ac:dyDescent="0.2">
      <c r="B200" s="138"/>
      <c r="D200" s="127" t="s">
        <v>149</v>
      </c>
      <c r="E200" s="139" t="s">
        <v>1</v>
      </c>
      <c r="F200" s="140" t="s">
        <v>1683</v>
      </c>
      <c r="H200" s="141">
        <v>2.2000000000000002</v>
      </c>
      <c r="I200" s="142"/>
      <c r="L200" s="138"/>
      <c r="M200" s="143"/>
      <c r="N200" s="144"/>
      <c r="O200" s="144"/>
      <c r="P200" s="144"/>
      <c r="Q200" s="144"/>
      <c r="R200" s="144"/>
      <c r="S200" s="144"/>
      <c r="T200" s="145"/>
      <c r="AT200" s="139" t="s">
        <v>149</v>
      </c>
      <c r="AU200" s="139" t="s">
        <v>80</v>
      </c>
      <c r="AV200" s="9" t="s">
        <v>80</v>
      </c>
      <c r="AW200" s="9" t="s">
        <v>32</v>
      </c>
      <c r="AX200" s="9" t="s">
        <v>72</v>
      </c>
      <c r="AY200" s="139" t="s">
        <v>135</v>
      </c>
    </row>
    <row r="201" spans="1:65" s="9" customFormat="1" x14ac:dyDescent="0.2">
      <c r="B201" s="138"/>
      <c r="D201" s="127" t="s">
        <v>149</v>
      </c>
      <c r="E201" s="139" t="s">
        <v>1</v>
      </c>
      <c r="F201" s="140" t="s">
        <v>1672</v>
      </c>
      <c r="H201" s="141">
        <v>2.2000000000000002</v>
      </c>
      <c r="I201" s="142"/>
      <c r="L201" s="138"/>
      <c r="M201" s="143"/>
      <c r="N201" s="144"/>
      <c r="O201" s="144"/>
      <c r="P201" s="144"/>
      <c r="Q201" s="144"/>
      <c r="R201" s="144"/>
      <c r="S201" s="144"/>
      <c r="T201" s="145"/>
      <c r="AT201" s="139" t="s">
        <v>149</v>
      </c>
      <c r="AU201" s="139" t="s">
        <v>80</v>
      </c>
      <c r="AV201" s="9" t="s">
        <v>80</v>
      </c>
      <c r="AW201" s="9" t="s">
        <v>32</v>
      </c>
      <c r="AX201" s="9" t="s">
        <v>72</v>
      </c>
      <c r="AY201" s="139" t="s">
        <v>135</v>
      </c>
    </row>
    <row r="202" spans="1:65" s="9" customFormat="1" x14ac:dyDescent="0.2">
      <c r="B202" s="138"/>
      <c r="D202" s="127" t="s">
        <v>149</v>
      </c>
      <c r="E202" s="139" t="s">
        <v>1</v>
      </c>
      <c r="F202" s="140" t="s">
        <v>1673</v>
      </c>
      <c r="H202" s="141">
        <v>2.2000000000000002</v>
      </c>
      <c r="I202" s="142"/>
      <c r="L202" s="138"/>
      <c r="M202" s="143"/>
      <c r="N202" s="144"/>
      <c r="O202" s="144"/>
      <c r="P202" s="144"/>
      <c r="Q202" s="144"/>
      <c r="R202" s="144"/>
      <c r="S202" s="144"/>
      <c r="T202" s="145"/>
      <c r="AT202" s="139" t="s">
        <v>149</v>
      </c>
      <c r="AU202" s="139" t="s">
        <v>80</v>
      </c>
      <c r="AV202" s="9" t="s">
        <v>80</v>
      </c>
      <c r="AW202" s="9" t="s">
        <v>32</v>
      </c>
      <c r="AX202" s="9" t="s">
        <v>72</v>
      </c>
      <c r="AY202" s="139" t="s">
        <v>135</v>
      </c>
    </row>
    <row r="203" spans="1:65" s="9" customFormat="1" x14ac:dyDescent="0.2">
      <c r="B203" s="138"/>
      <c r="D203" s="127" t="s">
        <v>149</v>
      </c>
      <c r="E203" s="139" t="s">
        <v>1</v>
      </c>
      <c r="F203" s="140" t="s">
        <v>1684</v>
      </c>
      <c r="H203" s="141">
        <v>2.2000000000000002</v>
      </c>
      <c r="I203" s="142"/>
      <c r="L203" s="138"/>
      <c r="M203" s="143"/>
      <c r="N203" s="144"/>
      <c r="O203" s="144"/>
      <c r="P203" s="144"/>
      <c r="Q203" s="144"/>
      <c r="R203" s="144"/>
      <c r="S203" s="144"/>
      <c r="T203" s="145"/>
      <c r="AT203" s="139" t="s">
        <v>149</v>
      </c>
      <c r="AU203" s="139" t="s">
        <v>80</v>
      </c>
      <c r="AV203" s="9" t="s">
        <v>80</v>
      </c>
      <c r="AW203" s="9" t="s">
        <v>32</v>
      </c>
      <c r="AX203" s="9" t="s">
        <v>72</v>
      </c>
      <c r="AY203" s="139" t="s">
        <v>135</v>
      </c>
    </row>
    <row r="204" spans="1:65" s="10" customFormat="1" x14ac:dyDescent="0.2">
      <c r="B204" s="146"/>
      <c r="D204" s="127" t="s">
        <v>149</v>
      </c>
      <c r="E204" s="147" t="s">
        <v>1</v>
      </c>
      <c r="F204" s="148" t="s">
        <v>165</v>
      </c>
      <c r="H204" s="149">
        <v>18.7</v>
      </c>
      <c r="I204" s="150"/>
      <c r="L204" s="146"/>
      <c r="M204" s="151"/>
      <c r="N204" s="152"/>
      <c r="O204" s="152"/>
      <c r="P204" s="152"/>
      <c r="Q204" s="152"/>
      <c r="R204" s="152"/>
      <c r="S204" s="152"/>
      <c r="T204" s="153"/>
      <c r="AT204" s="147" t="s">
        <v>149</v>
      </c>
      <c r="AU204" s="147" t="s">
        <v>80</v>
      </c>
      <c r="AV204" s="10" t="s">
        <v>141</v>
      </c>
      <c r="AW204" s="10" t="s">
        <v>32</v>
      </c>
      <c r="AX204" s="10" t="s">
        <v>78</v>
      </c>
      <c r="AY204" s="147" t="s">
        <v>135</v>
      </c>
    </row>
    <row r="205" spans="1:65" s="2" customFormat="1" ht="24" customHeight="1" x14ac:dyDescent="0.2">
      <c r="A205" s="21"/>
      <c r="B205" s="113"/>
      <c r="C205" s="114" t="s">
        <v>257</v>
      </c>
      <c r="D205" s="114" t="s">
        <v>137</v>
      </c>
      <c r="E205" s="115" t="s">
        <v>273</v>
      </c>
      <c r="F205" s="116" t="s">
        <v>274</v>
      </c>
      <c r="G205" s="117" t="s">
        <v>275</v>
      </c>
      <c r="H205" s="118">
        <v>145.86000000000001</v>
      </c>
      <c r="I205" s="119"/>
      <c r="J205" s="120">
        <f>ROUND(I205*H205,2)</f>
        <v>0</v>
      </c>
      <c r="K205" s="116" t="s">
        <v>155</v>
      </c>
      <c r="L205" s="22"/>
      <c r="M205" s="121" t="s">
        <v>1</v>
      </c>
      <c r="N205" s="122" t="s">
        <v>40</v>
      </c>
      <c r="O205" s="36"/>
      <c r="P205" s="123">
        <f>O205*H205</f>
        <v>0</v>
      </c>
      <c r="Q205" s="123">
        <v>0</v>
      </c>
      <c r="R205" s="123">
        <f>Q205*H205</f>
        <v>0</v>
      </c>
      <c r="S205" s="123">
        <v>0</v>
      </c>
      <c r="T205" s="124">
        <f>S205*H205</f>
        <v>0</v>
      </c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R205" s="125" t="s">
        <v>141</v>
      </c>
      <c r="AT205" s="125" t="s">
        <v>137</v>
      </c>
      <c r="AU205" s="125" t="s">
        <v>80</v>
      </c>
      <c r="AY205" s="12" t="s">
        <v>135</v>
      </c>
      <c r="BE205" s="126">
        <f>IF(N205="základní",J205,0)</f>
        <v>0</v>
      </c>
      <c r="BF205" s="126">
        <f>IF(N205="snížená",J205,0)</f>
        <v>0</v>
      </c>
      <c r="BG205" s="126">
        <f>IF(N205="zákl. přenesená",J205,0)</f>
        <v>0</v>
      </c>
      <c r="BH205" s="126">
        <f>IF(N205="sníž. přenesená",J205,0)</f>
        <v>0</v>
      </c>
      <c r="BI205" s="126">
        <f>IF(N205="nulová",J205,0)</f>
        <v>0</v>
      </c>
      <c r="BJ205" s="12" t="s">
        <v>78</v>
      </c>
      <c r="BK205" s="126">
        <f>ROUND(I205*H205,2)</f>
        <v>0</v>
      </c>
      <c r="BL205" s="12" t="s">
        <v>141</v>
      </c>
      <c r="BM205" s="125" t="s">
        <v>1685</v>
      </c>
    </row>
    <row r="206" spans="1:65" s="2" customFormat="1" ht="19.5" x14ac:dyDescent="0.2">
      <c r="A206" s="21"/>
      <c r="B206" s="22"/>
      <c r="C206" s="21"/>
      <c r="D206" s="127" t="s">
        <v>143</v>
      </c>
      <c r="E206" s="21"/>
      <c r="F206" s="128" t="s">
        <v>277</v>
      </c>
      <c r="G206" s="21"/>
      <c r="H206" s="21"/>
      <c r="I206" s="49"/>
      <c r="J206" s="21"/>
      <c r="K206" s="21"/>
      <c r="L206" s="22"/>
      <c r="M206" s="129"/>
      <c r="N206" s="130"/>
      <c r="O206" s="36"/>
      <c r="P206" s="36"/>
      <c r="Q206" s="36"/>
      <c r="R206" s="36"/>
      <c r="S206" s="36"/>
      <c r="T206" s="37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T206" s="12" t="s">
        <v>143</v>
      </c>
      <c r="AU206" s="12" t="s">
        <v>80</v>
      </c>
    </row>
    <row r="207" spans="1:65" s="9" customFormat="1" x14ac:dyDescent="0.2">
      <c r="B207" s="138"/>
      <c r="D207" s="127" t="s">
        <v>149</v>
      </c>
      <c r="E207" s="139" t="s">
        <v>1</v>
      </c>
      <c r="F207" s="140" t="s">
        <v>1686</v>
      </c>
      <c r="H207" s="141">
        <v>145.86000000000001</v>
      </c>
      <c r="I207" s="142"/>
      <c r="L207" s="138"/>
      <c r="M207" s="143"/>
      <c r="N207" s="144"/>
      <c r="O207" s="144"/>
      <c r="P207" s="144"/>
      <c r="Q207" s="144"/>
      <c r="R207" s="144"/>
      <c r="S207" s="144"/>
      <c r="T207" s="145"/>
      <c r="AT207" s="139" t="s">
        <v>149</v>
      </c>
      <c r="AU207" s="139" t="s">
        <v>80</v>
      </c>
      <c r="AV207" s="9" t="s">
        <v>80</v>
      </c>
      <c r="AW207" s="9" t="s">
        <v>32</v>
      </c>
      <c r="AX207" s="9" t="s">
        <v>78</v>
      </c>
      <c r="AY207" s="139" t="s">
        <v>135</v>
      </c>
    </row>
    <row r="208" spans="1:65" s="2" customFormat="1" ht="24" customHeight="1" x14ac:dyDescent="0.2">
      <c r="A208" s="21"/>
      <c r="B208" s="113"/>
      <c r="C208" s="114" t="s">
        <v>272</v>
      </c>
      <c r="D208" s="114" t="s">
        <v>137</v>
      </c>
      <c r="E208" s="115" t="s">
        <v>1687</v>
      </c>
      <c r="F208" s="116" t="s">
        <v>1688</v>
      </c>
      <c r="G208" s="117" t="s">
        <v>275</v>
      </c>
      <c r="H208" s="118">
        <v>979.14700000000005</v>
      </c>
      <c r="I208" s="119"/>
      <c r="J208" s="120">
        <f>ROUND(I208*H208,2)</f>
        <v>0</v>
      </c>
      <c r="K208" s="116" t="s">
        <v>155</v>
      </c>
      <c r="L208" s="22"/>
      <c r="M208" s="121" t="s">
        <v>1</v>
      </c>
      <c r="N208" s="122" t="s">
        <v>40</v>
      </c>
      <c r="O208" s="36"/>
      <c r="P208" s="123">
        <f>O208*H208</f>
        <v>0</v>
      </c>
      <c r="Q208" s="123">
        <v>0</v>
      </c>
      <c r="R208" s="123">
        <f>Q208*H208</f>
        <v>0</v>
      </c>
      <c r="S208" s="123">
        <v>0</v>
      </c>
      <c r="T208" s="124">
        <f>S208*H208</f>
        <v>0</v>
      </c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R208" s="125" t="s">
        <v>141</v>
      </c>
      <c r="AT208" s="125" t="s">
        <v>137</v>
      </c>
      <c r="AU208" s="125" t="s">
        <v>80</v>
      </c>
      <c r="AY208" s="12" t="s">
        <v>135</v>
      </c>
      <c r="BE208" s="126">
        <f>IF(N208="základní",J208,0)</f>
        <v>0</v>
      </c>
      <c r="BF208" s="126">
        <f>IF(N208="snížená",J208,0)</f>
        <v>0</v>
      </c>
      <c r="BG208" s="126">
        <f>IF(N208="zákl. přenesená",J208,0)</f>
        <v>0</v>
      </c>
      <c r="BH208" s="126">
        <f>IF(N208="sníž. přenesená",J208,0)</f>
        <v>0</v>
      </c>
      <c r="BI208" s="126">
        <f>IF(N208="nulová",J208,0)</f>
        <v>0</v>
      </c>
      <c r="BJ208" s="12" t="s">
        <v>78</v>
      </c>
      <c r="BK208" s="126">
        <f>ROUND(I208*H208,2)</f>
        <v>0</v>
      </c>
      <c r="BL208" s="12" t="s">
        <v>141</v>
      </c>
      <c r="BM208" s="125" t="s">
        <v>1689</v>
      </c>
    </row>
    <row r="209" spans="1:51" s="2" customFormat="1" ht="29.25" x14ac:dyDescent="0.2">
      <c r="A209" s="21"/>
      <c r="B209" s="22"/>
      <c r="C209" s="21"/>
      <c r="D209" s="127" t="s">
        <v>143</v>
      </c>
      <c r="E209" s="21"/>
      <c r="F209" s="128" t="s">
        <v>1690</v>
      </c>
      <c r="G209" s="21"/>
      <c r="H209" s="21"/>
      <c r="I209" s="49"/>
      <c r="J209" s="21"/>
      <c r="K209" s="21"/>
      <c r="L209" s="22"/>
      <c r="M209" s="129"/>
      <c r="N209" s="130"/>
      <c r="O209" s="36"/>
      <c r="P209" s="36"/>
      <c r="Q209" s="36"/>
      <c r="R209" s="36"/>
      <c r="S209" s="36"/>
      <c r="T209" s="37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T209" s="12" t="s">
        <v>143</v>
      </c>
      <c r="AU209" s="12" t="s">
        <v>80</v>
      </c>
    </row>
    <row r="210" spans="1:51" s="2" customFormat="1" ht="29.25" x14ac:dyDescent="0.2">
      <c r="A210" s="21"/>
      <c r="B210" s="22"/>
      <c r="C210" s="21"/>
      <c r="D210" s="127" t="s">
        <v>171</v>
      </c>
      <c r="E210" s="21"/>
      <c r="F210" s="154" t="s">
        <v>1691</v>
      </c>
      <c r="G210" s="21"/>
      <c r="H210" s="21"/>
      <c r="I210" s="49"/>
      <c r="J210" s="21"/>
      <c r="K210" s="21"/>
      <c r="L210" s="22"/>
      <c r="M210" s="129"/>
      <c r="N210" s="130"/>
      <c r="O210" s="36"/>
      <c r="P210" s="36"/>
      <c r="Q210" s="36"/>
      <c r="R210" s="36"/>
      <c r="S210" s="36"/>
      <c r="T210" s="37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T210" s="12" t="s">
        <v>171</v>
      </c>
      <c r="AU210" s="12" t="s">
        <v>80</v>
      </c>
    </row>
    <row r="211" spans="1:51" s="8" customFormat="1" x14ac:dyDescent="0.2">
      <c r="B211" s="131"/>
      <c r="D211" s="127" t="s">
        <v>149</v>
      </c>
      <c r="E211" s="132" t="s">
        <v>1</v>
      </c>
      <c r="F211" s="133" t="s">
        <v>1692</v>
      </c>
      <c r="H211" s="132" t="s">
        <v>1</v>
      </c>
      <c r="I211" s="134"/>
      <c r="L211" s="131"/>
      <c r="M211" s="135"/>
      <c r="N211" s="136"/>
      <c r="O211" s="136"/>
      <c r="P211" s="136"/>
      <c r="Q211" s="136"/>
      <c r="R211" s="136"/>
      <c r="S211" s="136"/>
      <c r="T211" s="137"/>
      <c r="AT211" s="132" t="s">
        <v>149</v>
      </c>
      <c r="AU211" s="132" t="s">
        <v>80</v>
      </c>
      <c r="AV211" s="8" t="s">
        <v>78</v>
      </c>
      <c r="AW211" s="8" t="s">
        <v>32</v>
      </c>
      <c r="AX211" s="8" t="s">
        <v>72</v>
      </c>
      <c r="AY211" s="132" t="s">
        <v>135</v>
      </c>
    </row>
    <row r="212" spans="1:51" s="9" customFormat="1" x14ac:dyDescent="0.2">
      <c r="B212" s="138"/>
      <c r="D212" s="127" t="s">
        <v>149</v>
      </c>
      <c r="E212" s="139" t="s">
        <v>1</v>
      </c>
      <c r="F212" s="140" t="s">
        <v>1693</v>
      </c>
      <c r="H212" s="141">
        <v>196.68</v>
      </c>
      <c r="I212" s="142"/>
      <c r="L212" s="138"/>
      <c r="M212" s="143"/>
      <c r="N212" s="144"/>
      <c r="O212" s="144"/>
      <c r="P212" s="144"/>
      <c r="Q212" s="144"/>
      <c r="R212" s="144"/>
      <c r="S212" s="144"/>
      <c r="T212" s="145"/>
      <c r="AT212" s="139" t="s">
        <v>149</v>
      </c>
      <c r="AU212" s="139" t="s">
        <v>80</v>
      </c>
      <c r="AV212" s="9" t="s">
        <v>80</v>
      </c>
      <c r="AW212" s="9" t="s">
        <v>32</v>
      </c>
      <c r="AX212" s="9" t="s">
        <v>72</v>
      </c>
      <c r="AY212" s="139" t="s">
        <v>135</v>
      </c>
    </row>
    <row r="213" spans="1:51" s="9" customFormat="1" x14ac:dyDescent="0.2">
      <c r="B213" s="138"/>
      <c r="D213" s="127" t="s">
        <v>149</v>
      </c>
      <c r="E213" s="139" t="s">
        <v>1</v>
      </c>
      <c r="F213" s="140" t="s">
        <v>1694</v>
      </c>
      <c r="H213" s="141">
        <v>212.52</v>
      </c>
      <c r="I213" s="142"/>
      <c r="L213" s="138"/>
      <c r="M213" s="143"/>
      <c r="N213" s="144"/>
      <c r="O213" s="144"/>
      <c r="P213" s="144"/>
      <c r="Q213" s="144"/>
      <c r="R213" s="144"/>
      <c r="S213" s="144"/>
      <c r="T213" s="145"/>
      <c r="AT213" s="139" t="s">
        <v>149</v>
      </c>
      <c r="AU213" s="139" t="s">
        <v>80</v>
      </c>
      <c r="AV213" s="9" t="s">
        <v>80</v>
      </c>
      <c r="AW213" s="9" t="s">
        <v>32</v>
      </c>
      <c r="AX213" s="9" t="s">
        <v>72</v>
      </c>
      <c r="AY213" s="139" t="s">
        <v>135</v>
      </c>
    </row>
    <row r="214" spans="1:51" s="9" customFormat="1" x14ac:dyDescent="0.2">
      <c r="B214" s="138"/>
      <c r="D214" s="127" t="s">
        <v>149</v>
      </c>
      <c r="E214" s="139" t="s">
        <v>1</v>
      </c>
      <c r="F214" s="140" t="s">
        <v>1695</v>
      </c>
      <c r="H214" s="141">
        <v>147.97200000000001</v>
      </c>
      <c r="I214" s="142"/>
      <c r="L214" s="138"/>
      <c r="M214" s="143"/>
      <c r="N214" s="144"/>
      <c r="O214" s="144"/>
      <c r="P214" s="144"/>
      <c r="Q214" s="144"/>
      <c r="R214" s="144"/>
      <c r="S214" s="144"/>
      <c r="T214" s="145"/>
      <c r="AT214" s="139" t="s">
        <v>149</v>
      </c>
      <c r="AU214" s="139" t="s">
        <v>80</v>
      </c>
      <c r="AV214" s="9" t="s">
        <v>80</v>
      </c>
      <c r="AW214" s="9" t="s">
        <v>32</v>
      </c>
      <c r="AX214" s="9" t="s">
        <v>72</v>
      </c>
      <c r="AY214" s="139" t="s">
        <v>135</v>
      </c>
    </row>
    <row r="215" spans="1:51" s="9" customFormat="1" x14ac:dyDescent="0.2">
      <c r="B215" s="138"/>
      <c r="D215" s="127" t="s">
        <v>149</v>
      </c>
      <c r="E215" s="139" t="s">
        <v>1</v>
      </c>
      <c r="F215" s="140" t="s">
        <v>1696</v>
      </c>
      <c r="H215" s="141">
        <v>25.41</v>
      </c>
      <c r="I215" s="142"/>
      <c r="L215" s="138"/>
      <c r="M215" s="143"/>
      <c r="N215" s="144"/>
      <c r="O215" s="144"/>
      <c r="P215" s="144"/>
      <c r="Q215" s="144"/>
      <c r="R215" s="144"/>
      <c r="S215" s="144"/>
      <c r="T215" s="145"/>
      <c r="AT215" s="139" t="s">
        <v>149</v>
      </c>
      <c r="AU215" s="139" t="s">
        <v>80</v>
      </c>
      <c r="AV215" s="9" t="s">
        <v>80</v>
      </c>
      <c r="AW215" s="9" t="s">
        <v>32</v>
      </c>
      <c r="AX215" s="9" t="s">
        <v>72</v>
      </c>
      <c r="AY215" s="139" t="s">
        <v>135</v>
      </c>
    </row>
    <row r="216" spans="1:51" s="9" customFormat="1" x14ac:dyDescent="0.2">
      <c r="B216" s="138"/>
      <c r="D216" s="127" t="s">
        <v>149</v>
      </c>
      <c r="E216" s="139" t="s">
        <v>1</v>
      </c>
      <c r="F216" s="140" t="s">
        <v>1697</v>
      </c>
      <c r="H216" s="141">
        <v>37.51</v>
      </c>
      <c r="I216" s="142"/>
      <c r="L216" s="138"/>
      <c r="M216" s="143"/>
      <c r="N216" s="144"/>
      <c r="O216" s="144"/>
      <c r="P216" s="144"/>
      <c r="Q216" s="144"/>
      <c r="R216" s="144"/>
      <c r="S216" s="144"/>
      <c r="T216" s="145"/>
      <c r="AT216" s="139" t="s">
        <v>149</v>
      </c>
      <c r="AU216" s="139" t="s">
        <v>80</v>
      </c>
      <c r="AV216" s="9" t="s">
        <v>80</v>
      </c>
      <c r="AW216" s="9" t="s">
        <v>32</v>
      </c>
      <c r="AX216" s="9" t="s">
        <v>72</v>
      </c>
      <c r="AY216" s="139" t="s">
        <v>135</v>
      </c>
    </row>
    <row r="217" spans="1:51" s="9" customFormat="1" x14ac:dyDescent="0.2">
      <c r="B217" s="138"/>
      <c r="D217" s="127" t="s">
        <v>149</v>
      </c>
      <c r="E217" s="139" t="s">
        <v>1</v>
      </c>
      <c r="F217" s="140" t="s">
        <v>1698</v>
      </c>
      <c r="H217" s="141">
        <v>209.33</v>
      </c>
      <c r="I217" s="142"/>
      <c r="L217" s="138"/>
      <c r="M217" s="143"/>
      <c r="N217" s="144"/>
      <c r="O217" s="144"/>
      <c r="P217" s="144"/>
      <c r="Q217" s="144"/>
      <c r="R217" s="144"/>
      <c r="S217" s="144"/>
      <c r="T217" s="145"/>
      <c r="AT217" s="139" t="s">
        <v>149</v>
      </c>
      <c r="AU217" s="139" t="s">
        <v>80</v>
      </c>
      <c r="AV217" s="9" t="s">
        <v>80</v>
      </c>
      <c r="AW217" s="9" t="s">
        <v>32</v>
      </c>
      <c r="AX217" s="9" t="s">
        <v>72</v>
      </c>
      <c r="AY217" s="139" t="s">
        <v>135</v>
      </c>
    </row>
    <row r="218" spans="1:51" s="9" customFormat="1" x14ac:dyDescent="0.2">
      <c r="B218" s="138"/>
      <c r="D218" s="127" t="s">
        <v>149</v>
      </c>
      <c r="E218" s="139" t="s">
        <v>1</v>
      </c>
      <c r="F218" s="140" t="s">
        <v>1699</v>
      </c>
      <c r="H218" s="141">
        <v>66.308000000000007</v>
      </c>
      <c r="I218" s="142"/>
      <c r="L218" s="138"/>
      <c r="M218" s="143"/>
      <c r="N218" s="144"/>
      <c r="O218" s="144"/>
      <c r="P218" s="144"/>
      <c r="Q218" s="144"/>
      <c r="R218" s="144"/>
      <c r="S218" s="144"/>
      <c r="T218" s="145"/>
      <c r="AT218" s="139" t="s">
        <v>149</v>
      </c>
      <c r="AU218" s="139" t="s">
        <v>80</v>
      </c>
      <c r="AV218" s="9" t="s">
        <v>80</v>
      </c>
      <c r="AW218" s="9" t="s">
        <v>32</v>
      </c>
      <c r="AX218" s="9" t="s">
        <v>72</v>
      </c>
      <c r="AY218" s="139" t="s">
        <v>135</v>
      </c>
    </row>
    <row r="219" spans="1:51" s="9" customFormat="1" x14ac:dyDescent="0.2">
      <c r="B219" s="138"/>
      <c r="D219" s="127" t="s">
        <v>149</v>
      </c>
      <c r="E219" s="139" t="s">
        <v>1</v>
      </c>
      <c r="F219" s="140" t="s">
        <v>1700</v>
      </c>
      <c r="H219" s="141">
        <v>72.599999999999994</v>
      </c>
      <c r="I219" s="142"/>
      <c r="L219" s="138"/>
      <c r="M219" s="143"/>
      <c r="N219" s="144"/>
      <c r="O219" s="144"/>
      <c r="P219" s="144"/>
      <c r="Q219" s="144"/>
      <c r="R219" s="144"/>
      <c r="S219" s="144"/>
      <c r="T219" s="145"/>
      <c r="AT219" s="139" t="s">
        <v>149</v>
      </c>
      <c r="AU219" s="139" t="s">
        <v>80</v>
      </c>
      <c r="AV219" s="9" t="s">
        <v>80</v>
      </c>
      <c r="AW219" s="9" t="s">
        <v>32</v>
      </c>
      <c r="AX219" s="9" t="s">
        <v>72</v>
      </c>
      <c r="AY219" s="139" t="s">
        <v>135</v>
      </c>
    </row>
    <row r="220" spans="1:51" s="9" customFormat="1" x14ac:dyDescent="0.2">
      <c r="B220" s="138"/>
      <c r="D220" s="127" t="s">
        <v>149</v>
      </c>
      <c r="E220" s="139" t="s">
        <v>1</v>
      </c>
      <c r="F220" s="140" t="s">
        <v>1701</v>
      </c>
      <c r="H220" s="141">
        <v>68.727999999999994</v>
      </c>
      <c r="I220" s="142"/>
      <c r="L220" s="138"/>
      <c r="M220" s="143"/>
      <c r="N220" s="144"/>
      <c r="O220" s="144"/>
      <c r="P220" s="144"/>
      <c r="Q220" s="144"/>
      <c r="R220" s="144"/>
      <c r="S220" s="144"/>
      <c r="T220" s="145"/>
      <c r="AT220" s="139" t="s">
        <v>149</v>
      </c>
      <c r="AU220" s="139" t="s">
        <v>80</v>
      </c>
      <c r="AV220" s="9" t="s">
        <v>80</v>
      </c>
      <c r="AW220" s="9" t="s">
        <v>32</v>
      </c>
      <c r="AX220" s="9" t="s">
        <v>72</v>
      </c>
      <c r="AY220" s="139" t="s">
        <v>135</v>
      </c>
    </row>
    <row r="221" spans="1:51" s="9" customFormat="1" x14ac:dyDescent="0.2">
      <c r="B221" s="138"/>
      <c r="D221" s="127" t="s">
        <v>149</v>
      </c>
      <c r="E221" s="139" t="s">
        <v>1</v>
      </c>
      <c r="F221" s="140" t="s">
        <v>1702</v>
      </c>
      <c r="H221" s="141">
        <v>71.676000000000002</v>
      </c>
      <c r="I221" s="142"/>
      <c r="L221" s="138"/>
      <c r="M221" s="143"/>
      <c r="N221" s="144"/>
      <c r="O221" s="144"/>
      <c r="P221" s="144"/>
      <c r="Q221" s="144"/>
      <c r="R221" s="144"/>
      <c r="S221" s="144"/>
      <c r="T221" s="145"/>
      <c r="AT221" s="139" t="s">
        <v>149</v>
      </c>
      <c r="AU221" s="139" t="s">
        <v>80</v>
      </c>
      <c r="AV221" s="9" t="s">
        <v>80</v>
      </c>
      <c r="AW221" s="9" t="s">
        <v>32</v>
      </c>
      <c r="AX221" s="9" t="s">
        <v>72</v>
      </c>
      <c r="AY221" s="139" t="s">
        <v>135</v>
      </c>
    </row>
    <row r="222" spans="1:51" s="8" customFormat="1" x14ac:dyDescent="0.2">
      <c r="B222" s="131"/>
      <c r="D222" s="127" t="s">
        <v>149</v>
      </c>
      <c r="E222" s="132" t="s">
        <v>1</v>
      </c>
      <c r="F222" s="133" t="s">
        <v>188</v>
      </c>
      <c r="H222" s="132" t="s">
        <v>1</v>
      </c>
      <c r="I222" s="134"/>
      <c r="L222" s="131"/>
      <c r="M222" s="135"/>
      <c r="N222" s="136"/>
      <c r="O222" s="136"/>
      <c r="P222" s="136"/>
      <c r="Q222" s="136"/>
      <c r="R222" s="136"/>
      <c r="S222" s="136"/>
      <c r="T222" s="137"/>
      <c r="AT222" s="132" t="s">
        <v>149</v>
      </c>
      <c r="AU222" s="132" t="s">
        <v>80</v>
      </c>
      <c r="AV222" s="8" t="s">
        <v>78</v>
      </c>
      <c r="AW222" s="8" t="s">
        <v>32</v>
      </c>
      <c r="AX222" s="8" t="s">
        <v>72</v>
      </c>
      <c r="AY222" s="132" t="s">
        <v>135</v>
      </c>
    </row>
    <row r="223" spans="1:51" s="9" customFormat="1" x14ac:dyDescent="0.2">
      <c r="B223" s="138"/>
      <c r="D223" s="127" t="s">
        <v>149</v>
      </c>
      <c r="E223" s="139" t="s">
        <v>1</v>
      </c>
      <c r="F223" s="140" t="s">
        <v>1703</v>
      </c>
      <c r="H223" s="141">
        <v>115.2</v>
      </c>
      <c r="I223" s="142"/>
      <c r="L223" s="138"/>
      <c r="M223" s="143"/>
      <c r="N223" s="144"/>
      <c r="O223" s="144"/>
      <c r="P223" s="144"/>
      <c r="Q223" s="144"/>
      <c r="R223" s="144"/>
      <c r="S223" s="144"/>
      <c r="T223" s="145"/>
      <c r="AT223" s="139" t="s">
        <v>149</v>
      </c>
      <c r="AU223" s="139" t="s">
        <v>80</v>
      </c>
      <c r="AV223" s="9" t="s">
        <v>80</v>
      </c>
      <c r="AW223" s="9" t="s">
        <v>32</v>
      </c>
      <c r="AX223" s="9" t="s">
        <v>72</v>
      </c>
      <c r="AY223" s="139" t="s">
        <v>135</v>
      </c>
    </row>
    <row r="224" spans="1:51" s="11" customFormat="1" x14ac:dyDescent="0.2">
      <c r="B224" s="155"/>
      <c r="D224" s="127" t="s">
        <v>149</v>
      </c>
      <c r="E224" s="156" t="s">
        <v>1</v>
      </c>
      <c r="F224" s="157" t="s">
        <v>295</v>
      </c>
      <c r="H224" s="158">
        <v>1223.934</v>
      </c>
      <c r="I224" s="159"/>
      <c r="L224" s="155"/>
      <c r="M224" s="160"/>
      <c r="N224" s="161"/>
      <c r="O224" s="161"/>
      <c r="P224" s="161"/>
      <c r="Q224" s="161"/>
      <c r="R224" s="161"/>
      <c r="S224" s="161"/>
      <c r="T224" s="162"/>
      <c r="AT224" s="156" t="s">
        <v>149</v>
      </c>
      <c r="AU224" s="156" t="s">
        <v>80</v>
      </c>
      <c r="AV224" s="11" t="s">
        <v>152</v>
      </c>
      <c r="AW224" s="11" t="s">
        <v>32</v>
      </c>
      <c r="AX224" s="11" t="s">
        <v>72</v>
      </c>
      <c r="AY224" s="156" t="s">
        <v>135</v>
      </c>
    </row>
    <row r="225" spans="1:65" s="9" customFormat="1" x14ac:dyDescent="0.2">
      <c r="B225" s="138"/>
      <c r="D225" s="127" t="s">
        <v>149</v>
      </c>
      <c r="E225" s="139" t="s">
        <v>1</v>
      </c>
      <c r="F225" s="140" t="s">
        <v>1704</v>
      </c>
      <c r="H225" s="141">
        <v>979.14700000000005</v>
      </c>
      <c r="I225" s="142"/>
      <c r="L225" s="138"/>
      <c r="M225" s="143"/>
      <c r="N225" s="144"/>
      <c r="O225" s="144"/>
      <c r="P225" s="144"/>
      <c r="Q225" s="144"/>
      <c r="R225" s="144"/>
      <c r="S225" s="144"/>
      <c r="T225" s="145"/>
      <c r="AT225" s="139" t="s">
        <v>149</v>
      </c>
      <c r="AU225" s="139" t="s">
        <v>80</v>
      </c>
      <c r="AV225" s="9" t="s">
        <v>80</v>
      </c>
      <c r="AW225" s="9" t="s">
        <v>32</v>
      </c>
      <c r="AX225" s="9" t="s">
        <v>78</v>
      </c>
      <c r="AY225" s="139" t="s">
        <v>135</v>
      </c>
    </row>
    <row r="226" spans="1:65" s="2" customFormat="1" ht="24" customHeight="1" x14ac:dyDescent="0.2">
      <c r="A226" s="21"/>
      <c r="B226" s="113"/>
      <c r="C226" s="114" t="s">
        <v>8</v>
      </c>
      <c r="D226" s="114" t="s">
        <v>137</v>
      </c>
      <c r="E226" s="115" t="s">
        <v>343</v>
      </c>
      <c r="F226" s="116" t="s">
        <v>344</v>
      </c>
      <c r="G226" s="117" t="s">
        <v>275</v>
      </c>
      <c r="H226" s="118">
        <v>293.74400000000003</v>
      </c>
      <c r="I226" s="119"/>
      <c r="J226" s="120">
        <f>ROUND(I226*H226,2)</f>
        <v>0</v>
      </c>
      <c r="K226" s="116" t="s">
        <v>155</v>
      </c>
      <c r="L226" s="22"/>
      <c r="M226" s="121" t="s">
        <v>1</v>
      </c>
      <c r="N226" s="122" t="s">
        <v>40</v>
      </c>
      <c r="O226" s="36"/>
      <c r="P226" s="123">
        <f>O226*H226</f>
        <v>0</v>
      </c>
      <c r="Q226" s="123">
        <v>0</v>
      </c>
      <c r="R226" s="123">
        <f>Q226*H226</f>
        <v>0</v>
      </c>
      <c r="S226" s="123">
        <v>0</v>
      </c>
      <c r="T226" s="124">
        <f>S226*H226</f>
        <v>0</v>
      </c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R226" s="125" t="s">
        <v>141</v>
      </c>
      <c r="AT226" s="125" t="s">
        <v>137</v>
      </c>
      <c r="AU226" s="125" t="s">
        <v>80</v>
      </c>
      <c r="AY226" s="12" t="s">
        <v>135</v>
      </c>
      <c r="BE226" s="126">
        <f>IF(N226="základní",J226,0)</f>
        <v>0</v>
      </c>
      <c r="BF226" s="126">
        <f>IF(N226="snížená",J226,0)</f>
        <v>0</v>
      </c>
      <c r="BG226" s="126">
        <f>IF(N226="zákl. přenesená",J226,0)</f>
        <v>0</v>
      </c>
      <c r="BH226" s="126">
        <f>IF(N226="sníž. přenesená",J226,0)</f>
        <v>0</v>
      </c>
      <c r="BI226" s="126">
        <f>IF(N226="nulová",J226,0)</f>
        <v>0</v>
      </c>
      <c r="BJ226" s="12" t="s">
        <v>78</v>
      </c>
      <c r="BK226" s="126">
        <f>ROUND(I226*H226,2)</f>
        <v>0</v>
      </c>
      <c r="BL226" s="12" t="s">
        <v>141</v>
      </c>
      <c r="BM226" s="125" t="s">
        <v>1705</v>
      </c>
    </row>
    <row r="227" spans="1:65" s="2" customFormat="1" ht="29.25" x14ac:dyDescent="0.2">
      <c r="A227" s="21"/>
      <c r="B227" s="22"/>
      <c r="C227" s="21"/>
      <c r="D227" s="127" t="s">
        <v>143</v>
      </c>
      <c r="E227" s="21"/>
      <c r="F227" s="128" t="s">
        <v>346</v>
      </c>
      <c r="G227" s="21"/>
      <c r="H227" s="21"/>
      <c r="I227" s="49"/>
      <c r="J227" s="21"/>
      <c r="K227" s="21"/>
      <c r="L227" s="22"/>
      <c r="M227" s="129"/>
      <c r="N227" s="130"/>
      <c r="O227" s="36"/>
      <c r="P227" s="36"/>
      <c r="Q227" s="36"/>
      <c r="R227" s="36"/>
      <c r="S227" s="36"/>
      <c r="T227" s="37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T227" s="12" t="s">
        <v>143</v>
      </c>
      <c r="AU227" s="12" t="s">
        <v>80</v>
      </c>
    </row>
    <row r="228" spans="1:65" s="9" customFormat="1" x14ac:dyDescent="0.2">
      <c r="B228" s="138"/>
      <c r="D228" s="127" t="s">
        <v>149</v>
      </c>
      <c r="E228" s="139" t="s">
        <v>1</v>
      </c>
      <c r="F228" s="140" t="s">
        <v>1706</v>
      </c>
      <c r="H228" s="141">
        <v>293.74400000000003</v>
      </c>
      <c r="I228" s="142"/>
      <c r="L228" s="138"/>
      <c r="M228" s="143"/>
      <c r="N228" s="144"/>
      <c r="O228" s="144"/>
      <c r="P228" s="144"/>
      <c r="Q228" s="144"/>
      <c r="R228" s="144"/>
      <c r="S228" s="144"/>
      <c r="T228" s="145"/>
      <c r="AT228" s="139" t="s">
        <v>149</v>
      </c>
      <c r="AU228" s="139" t="s">
        <v>80</v>
      </c>
      <c r="AV228" s="9" t="s">
        <v>80</v>
      </c>
      <c r="AW228" s="9" t="s">
        <v>32</v>
      </c>
      <c r="AX228" s="9" t="s">
        <v>78</v>
      </c>
      <c r="AY228" s="139" t="s">
        <v>135</v>
      </c>
    </row>
    <row r="229" spans="1:65" s="2" customFormat="1" ht="24" customHeight="1" x14ac:dyDescent="0.2">
      <c r="A229" s="21"/>
      <c r="B229" s="113"/>
      <c r="C229" s="114" t="s">
        <v>286</v>
      </c>
      <c r="D229" s="114" t="s">
        <v>137</v>
      </c>
      <c r="E229" s="115" t="s">
        <v>1707</v>
      </c>
      <c r="F229" s="116" t="s">
        <v>1708</v>
      </c>
      <c r="G229" s="117" t="s">
        <v>275</v>
      </c>
      <c r="H229" s="118">
        <v>244.78700000000001</v>
      </c>
      <c r="I229" s="119"/>
      <c r="J229" s="120">
        <f>ROUND(I229*H229,2)</f>
        <v>0</v>
      </c>
      <c r="K229" s="116" t="s">
        <v>155</v>
      </c>
      <c r="L229" s="22"/>
      <c r="M229" s="121" t="s">
        <v>1</v>
      </c>
      <c r="N229" s="122" t="s">
        <v>40</v>
      </c>
      <c r="O229" s="36"/>
      <c r="P229" s="123">
        <f>O229*H229</f>
        <v>0</v>
      </c>
      <c r="Q229" s="123">
        <v>0</v>
      </c>
      <c r="R229" s="123">
        <f>Q229*H229</f>
        <v>0</v>
      </c>
      <c r="S229" s="123">
        <v>0</v>
      </c>
      <c r="T229" s="124">
        <f>S229*H229</f>
        <v>0</v>
      </c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R229" s="125" t="s">
        <v>141</v>
      </c>
      <c r="AT229" s="125" t="s">
        <v>137</v>
      </c>
      <c r="AU229" s="125" t="s">
        <v>80</v>
      </c>
      <c r="AY229" s="12" t="s">
        <v>135</v>
      </c>
      <c r="BE229" s="126">
        <f>IF(N229="základní",J229,0)</f>
        <v>0</v>
      </c>
      <c r="BF229" s="126">
        <f>IF(N229="snížená",J229,0)</f>
        <v>0</v>
      </c>
      <c r="BG229" s="126">
        <f>IF(N229="zákl. přenesená",J229,0)</f>
        <v>0</v>
      </c>
      <c r="BH229" s="126">
        <f>IF(N229="sníž. přenesená",J229,0)</f>
        <v>0</v>
      </c>
      <c r="BI229" s="126">
        <f>IF(N229="nulová",J229,0)</f>
        <v>0</v>
      </c>
      <c r="BJ229" s="12" t="s">
        <v>78</v>
      </c>
      <c r="BK229" s="126">
        <f>ROUND(I229*H229,2)</f>
        <v>0</v>
      </c>
      <c r="BL229" s="12" t="s">
        <v>141</v>
      </c>
      <c r="BM229" s="125" t="s">
        <v>1709</v>
      </c>
    </row>
    <row r="230" spans="1:65" s="2" customFormat="1" ht="29.25" x14ac:dyDescent="0.2">
      <c r="A230" s="21"/>
      <c r="B230" s="22"/>
      <c r="C230" s="21"/>
      <c r="D230" s="127" t="s">
        <v>143</v>
      </c>
      <c r="E230" s="21"/>
      <c r="F230" s="128" t="s">
        <v>1710</v>
      </c>
      <c r="G230" s="21"/>
      <c r="H230" s="21"/>
      <c r="I230" s="49"/>
      <c r="J230" s="21"/>
      <c r="K230" s="21"/>
      <c r="L230" s="22"/>
      <c r="M230" s="129"/>
      <c r="N230" s="130"/>
      <c r="O230" s="36"/>
      <c r="P230" s="36"/>
      <c r="Q230" s="36"/>
      <c r="R230" s="36"/>
      <c r="S230" s="36"/>
      <c r="T230" s="37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T230" s="12" t="s">
        <v>143</v>
      </c>
      <c r="AU230" s="12" t="s">
        <v>80</v>
      </c>
    </row>
    <row r="231" spans="1:65" s="2" customFormat="1" ht="29.25" x14ac:dyDescent="0.2">
      <c r="A231" s="21"/>
      <c r="B231" s="22"/>
      <c r="C231" s="21"/>
      <c r="D231" s="127" t="s">
        <v>171</v>
      </c>
      <c r="E231" s="21"/>
      <c r="F231" s="154" t="s">
        <v>1691</v>
      </c>
      <c r="G231" s="21"/>
      <c r="H231" s="21"/>
      <c r="I231" s="49"/>
      <c r="J231" s="21"/>
      <c r="K231" s="21"/>
      <c r="L231" s="22"/>
      <c r="M231" s="129"/>
      <c r="N231" s="130"/>
      <c r="O231" s="36"/>
      <c r="P231" s="36"/>
      <c r="Q231" s="36"/>
      <c r="R231" s="36"/>
      <c r="S231" s="36"/>
      <c r="T231" s="37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T231" s="12" t="s">
        <v>171</v>
      </c>
      <c r="AU231" s="12" t="s">
        <v>80</v>
      </c>
    </row>
    <row r="232" spans="1:65" s="8" customFormat="1" x14ac:dyDescent="0.2">
      <c r="B232" s="131"/>
      <c r="D232" s="127" t="s">
        <v>149</v>
      </c>
      <c r="E232" s="132" t="s">
        <v>1</v>
      </c>
      <c r="F232" s="133" t="s">
        <v>1711</v>
      </c>
      <c r="H232" s="132" t="s">
        <v>1</v>
      </c>
      <c r="I232" s="134"/>
      <c r="L232" s="131"/>
      <c r="M232" s="135"/>
      <c r="N232" s="136"/>
      <c r="O232" s="136"/>
      <c r="P232" s="136"/>
      <c r="Q232" s="136"/>
      <c r="R232" s="136"/>
      <c r="S232" s="136"/>
      <c r="T232" s="137"/>
      <c r="AT232" s="132" t="s">
        <v>149</v>
      </c>
      <c r="AU232" s="132" t="s">
        <v>80</v>
      </c>
      <c r="AV232" s="8" t="s">
        <v>78</v>
      </c>
      <c r="AW232" s="8" t="s">
        <v>32</v>
      </c>
      <c r="AX232" s="8" t="s">
        <v>72</v>
      </c>
      <c r="AY232" s="132" t="s">
        <v>135</v>
      </c>
    </row>
    <row r="233" spans="1:65" s="9" customFormat="1" x14ac:dyDescent="0.2">
      <c r="B233" s="138"/>
      <c r="D233" s="127" t="s">
        <v>149</v>
      </c>
      <c r="E233" s="139" t="s">
        <v>1</v>
      </c>
      <c r="F233" s="140" t="s">
        <v>1712</v>
      </c>
      <c r="H233" s="141">
        <v>244.78700000000001</v>
      </c>
      <c r="I233" s="142"/>
      <c r="L233" s="138"/>
      <c r="M233" s="143"/>
      <c r="N233" s="144"/>
      <c r="O233" s="144"/>
      <c r="P233" s="144"/>
      <c r="Q233" s="144"/>
      <c r="R233" s="144"/>
      <c r="S233" s="144"/>
      <c r="T233" s="145"/>
      <c r="AT233" s="139" t="s">
        <v>149</v>
      </c>
      <c r="AU233" s="139" t="s">
        <v>80</v>
      </c>
      <c r="AV233" s="9" t="s">
        <v>80</v>
      </c>
      <c r="AW233" s="9" t="s">
        <v>32</v>
      </c>
      <c r="AX233" s="9" t="s">
        <v>78</v>
      </c>
      <c r="AY233" s="139" t="s">
        <v>135</v>
      </c>
    </row>
    <row r="234" spans="1:65" s="2" customFormat="1" ht="24" customHeight="1" x14ac:dyDescent="0.2">
      <c r="A234" s="21"/>
      <c r="B234" s="113"/>
      <c r="C234" s="114" t="s">
        <v>297</v>
      </c>
      <c r="D234" s="114" t="s">
        <v>137</v>
      </c>
      <c r="E234" s="115" t="s">
        <v>356</v>
      </c>
      <c r="F234" s="116" t="s">
        <v>357</v>
      </c>
      <c r="G234" s="117" t="s">
        <v>275</v>
      </c>
      <c r="H234" s="118">
        <v>73.436000000000007</v>
      </c>
      <c r="I234" s="119"/>
      <c r="J234" s="120">
        <f>ROUND(I234*H234,2)</f>
        <v>0</v>
      </c>
      <c r="K234" s="116" t="s">
        <v>155</v>
      </c>
      <c r="L234" s="22"/>
      <c r="M234" s="121" t="s">
        <v>1</v>
      </c>
      <c r="N234" s="122" t="s">
        <v>40</v>
      </c>
      <c r="O234" s="36"/>
      <c r="P234" s="123">
        <f>O234*H234</f>
        <v>0</v>
      </c>
      <c r="Q234" s="123">
        <v>0</v>
      </c>
      <c r="R234" s="123">
        <f>Q234*H234</f>
        <v>0</v>
      </c>
      <c r="S234" s="123">
        <v>0</v>
      </c>
      <c r="T234" s="124">
        <f>S234*H234</f>
        <v>0</v>
      </c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R234" s="125" t="s">
        <v>141</v>
      </c>
      <c r="AT234" s="125" t="s">
        <v>137</v>
      </c>
      <c r="AU234" s="125" t="s">
        <v>80</v>
      </c>
      <c r="AY234" s="12" t="s">
        <v>135</v>
      </c>
      <c r="BE234" s="126">
        <f>IF(N234="základní",J234,0)</f>
        <v>0</v>
      </c>
      <c r="BF234" s="126">
        <f>IF(N234="snížená",J234,0)</f>
        <v>0</v>
      </c>
      <c r="BG234" s="126">
        <f>IF(N234="zákl. přenesená",J234,0)</f>
        <v>0</v>
      </c>
      <c r="BH234" s="126">
        <f>IF(N234="sníž. přenesená",J234,0)</f>
        <v>0</v>
      </c>
      <c r="BI234" s="126">
        <f>IF(N234="nulová",J234,0)</f>
        <v>0</v>
      </c>
      <c r="BJ234" s="12" t="s">
        <v>78</v>
      </c>
      <c r="BK234" s="126">
        <f>ROUND(I234*H234,2)</f>
        <v>0</v>
      </c>
      <c r="BL234" s="12" t="s">
        <v>141</v>
      </c>
      <c r="BM234" s="125" t="s">
        <v>1713</v>
      </c>
    </row>
    <row r="235" spans="1:65" s="2" customFormat="1" ht="29.25" x14ac:dyDescent="0.2">
      <c r="A235" s="21"/>
      <c r="B235" s="22"/>
      <c r="C235" s="21"/>
      <c r="D235" s="127" t="s">
        <v>143</v>
      </c>
      <c r="E235" s="21"/>
      <c r="F235" s="128" t="s">
        <v>359</v>
      </c>
      <c r="G235" s="21"/>
      <c r="H235" s="21"/>
      <c r="I235" s="49"/>
      <c r="J235" s="21"/>
      <c r="K235" s="21"/>
      <c r="L235" s="22"/>
      <c r="M235" s="129"/>
      <c r="N235" s="130"/>
      <c r="O235" s="36"/>
      <c r="P235" s="36"/>
      <c r="Q235" s="36"/>
      <c r="R235" s="36"/>
      <c r="S235" s="36"/>
      <c r="T235" s="37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T235" s="12" t="s">
        <v>143</v>
      </c>
      <c r="AU235" s="12" t="s">
        <v>80</v>
      </c>
    </row>
    <row r="236" spans="1:65" s="9" customFormat="1" x14ac:dyDescent="0.2">
      <c r="B236" s="138"/>
      <c r="D236" s="127" t="s">
        <v>149</v>
      </c>
      <c r="E236" s="139" t="s">
        <v>1</v>
      </c>
      <c r="F236" s="140" t="s">
        <v>1714</v>
      </c>
      <c r="H236" s="141">
        <v>73.436000000000007</v>
      </c>
      <c r="I236" s="142"/>
      <c r="L236" s="138"/>
      <c r="M236" s="143"/>
      <c r="N236" s="144"/>
      <c r="O236" s="144"/>
      <c r="P236" s="144"/>
      <c r="Q236" s="144"/>
      <c r="R236" s="144"/>
      <c r="S236" s="144"/>
      <c r="T236" s="145"/>
      <c r="AT236" s="139" t="s">
        <v>149</v>
      </c>
      <c r="AU236" s="139" t="s">
        <v>80</v>
      </c>
      <c r="AV236" s="9" t="s">
        <v>80</v>
      </c>
      <c r="AW236" s="9" t="s">
        <v>32</v>
      </c>
      <c r="AX236" s="9" t="s">
        <v>78</v>
      </c>
      <c r="AY236" s="139" t="s">
        <v>135</v>
      </c>
    </row>
    <row r="237" spans="1:65" s="2" customFormat="1" ht="16.5" customHeight="1" x14ac:dyDescent="0.2">
      <c r="A237" s="21"/>
      <c r="B237" s="113"/>
      <c r="C237" s="114" t="s">
        <v>303</v>
      </c>
      <c r="D237" s="114" t="s">
        <v>137</v>
      </c>
      <c r="E237" s="115" t="s">
        <v>362</v>
      </c>
      <c r="F237" s="116" t="s">
        <v>363</v>
      </c>
      <c r="G237" s="117" t="s">
        <v>140</v>
      </c>
      <c r="H237" s="118">
        <v>3272.88</v>
      </c>
      <c r="I237" s="119"/>
      <c r="J237" s="120">
        <f>ROUND(I237*H237,2)</f>
        <v>0</v>
      </c>
      <c r="K237" s="116" t="s">
        <v>155</v>
      </c>
      <c r="L237" s="22"/>
      <c r="M237" s="121" t="s">
        <v>1</v>
      </c>
      <c r="N237" s="122" t="s">
        <v>40</v>
      </c>
      <c r="O237" s="36"/>
      <c r="P237" s="123">
        <f>O237*H237</f>
        <v>0</v>
      </c>
      <c r="Q237" s="123">
        <v>5.9000000000000003E-4</v>
      </c>
      <c r="R237" s="123">
        <f>Q237*H237</f>
        <v>1.9309992000000002</v>
      </c>
      <c r="S237" s="123">
        <v>0</v>
      </c>
      <c r="T237" s="124">
        <f>S237*H237</f>
        <v>0</v>
      </c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R237" s="125" t="s">
        <v>141</v>
      </c>
      <c r="AT237" s="125" t="s">
        <v>137</v>
      </c>
      <c r="AU237" s="125" t="s">
        <v>80</v>
      </c>
      <c r="AY237" s="12" t="s">
        <v>135</v>
      </c>
      <c r="BE237" s="126">
        <f>IF(N237="základní",J237,0)</f>
        <v>0</v>
      </c>
      <c r="BF237" s="126">
        <f>IF(N237="snížená",J237,0)</f>
        <v>0</v>
      </c>
      <c r="BG237" s="126">
        <f>IF(N237="zákl. přenesená",J237,0)</f>
        <v>0</v>
      </c>
      <c r="BH237" s="126">
        <f>IF(N237="sníž. přenesená",J237,0)</f>
        <v>0</v>
      </c>
      <c r="BI237" s="126">
        <f>IF(N237="nulová",J237,0)</f>
        <v>0</v>
      </c>
      <c r="BJ237" s="12" t="s">
        <v>78</v>
      </c>
      <c r="BK237" s="126">
        <f>ROUND(I237*H237,2)</f>
        <v>0</v>
      </c>
      <c r="BL237" s="12" t="s">
        <v>141</v>
      </c>
      <c r="BM237" s="125" t="s">
        <v>1715</v>
      </c>
    </row>
    <row r="238" spans="1:65" s="2" customFormat="1" ht="19.5" x14ac:dyDescent="0.2">
      <c r="A238" s="21"/>
      <c r="B238" s="22"/>
      <c r="C238" s="21"/>
      <c r="D238" s="127" t="s">
        <v>143</v>
      </c>
      <c r="E238" s="21"/>
      <c r="F238" s="128" t="s">
        <v>365</v>
      </c>
      <c r="G238" s="21"/>
      <c r="H238" s="21"/>
      <c r="I238" s="49"/>
      <c r="J238" s="21"/>
      <c r="K238" s="21"/>
      <c r="L238" s="22"/>
      <c r="M238" s="129"/>
      <c r="N238" s="130"/>
      <c r="O238" s="36"/>
      <c r="P238" s="36"/>
      <c r="Q238" s="36"/>
      <c r="R238" s="36"/>
      <c r="S238" s="36"/>
      <c r="T238" s="37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T238" s="12" t="s">
        <v>143</v>
      </c>
      <c r="AU238" s="12" t="s">
        <v>80</v>
      </c>
    </row>
    <row r="239" spans="1:65" s="2" customFormat="1" ht="29.25" x14ac:dyDescent="0.2">
      <c r="A239" s="21"/>
      <c r="B239" s="22"/>
      <c r="C239" s="21"/>
      <c r="D239" s="127" t="s">
        <v>171</v>
      </c>
      <c r="E239" s="21"/>
      <c r="F239" s="154" t="s">
        <v>1716</v>
      </c>
      <c r="G239" s="21"/>
      <c r="H239" s="21"/>
      <c r="I239" s="49"/>
      <c r="J239" s="21"/>
      <c r="K239" s="21"/>
      <c r="L239" s="22"/>
      <c r="M239" s="129"/>
      <c r="N239" s="130"/>
      <c r="O239" s="36"/>
      <c r="P239" s="36"/>
      <c r="Q239" s="36"/>
      <c r="R239" s="36"/>
      <c r="S239" s="36"/>
      <c r="T239" s="37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T239" s="12" t="s">
        <v>171</v>
      </c>
      <c r="AU239" s="12" t="s">
        <v>80</v>
      </c>
    </row>
    <row r="240" spans="1:65" s="8" customFormat="1" x14ac:dyDescent="0.2">
      <c r="B240" s="131"/>
      <c r="D240" s="127" t="s">
        <v>149</v>
      </c>
      <c r="E240" s="132" t="s">
        <v>1</v>
      </c>
      <c r="F240" s="133" t="s">
        <v>1692</v>
      </c>
      <c r="H240" s="132" t="s">
        <v>1</v>
      </c>
      <c r="I240" s="134"/>
      <c r="L240" s="131"/>
      <c r="M240" s="135"/>
      <c r="N240" s="136"/>
      <c r="O240" s="136"/>
      <c r="P240" s="136"/>
      <c r="Q240" s="136"/>
      <c r="R240" s="136"/>
      <c r="S240" s="136"/>
      <c r="T240" s="137"/>
      <c r="AT240" s="132" t="s">
        <v>149</v>
      </c>
      <c r="AU240" s="132" t="s">
        <v>80</v>
      </c>
      <c r="AV240" s="8" t="s">
        <v>78</v>
      </c>
      <c r="AW240" s="8" t="s">
        <v>32</v>
      </c>
      <c r="AX240" s="8" t="s">
        <v>72</v>
      </c>
      <c r="AY240" s="132" t="s">
        <v>135</v>
      </c>
    </row>
    <row r="241" spans="1:65" s="9" customFormat="1" x14ac:dyDescent="0.2">
      <c r="B241" s="138"/>
      <c r="D241" s="127" t="s">
        <v>149</v>
      </c>
      <c r="E241" s="139" t="s">
        <v>1</v>
      </c>
      <c r="F241" s="140" t="s">
        <v>1717</v>
      </c>
      <c r="H241" s="141">
        <v>506.6</v>
      </c>
      <c r="I241" s="142"/>
      <c r="L241" s="138"/>
      <c r="M241" s="143"/>
      <c r="N241" s="144"/>
      <c r="O241" s="144"/>
      <c r="P241" s="144"/>
      <c r="Q241" s="144"/>
      <c r="R241" s="144"/>
      <c r="S241" s="144"/>
      <c r="T241" s="145"/>
      <c r="AT241" s="139" t="s">
        <v>149</v>
      </c>
      <c r="AU241" s="139" t="s">
        <v>80</v>
      </c>
      <c r="AV241" s="9" t="s">
        <v>80</v>
      </c>
      <c r="AW241" s="9" t="s">
        <v>32</v>
      </c>
      <c r="AX241" s="9" t="s">
        <v>72</v>
      </c>
      <c r="AY241" s="139" t="s">
        <v>135</v>
      </c>
    </row>
    <row r="242" spans="1:65" s="9" customFormat="1" x14ac:dyDescent="0.2">
      <c r="B242" s="138"/>
      <c r="D242" s="127" t="s">
        <v>149</v>
      </c>
      <c r="E242" s="139" t="s">
        <v>1</v>
      </c>
      <c r="F242" s="140" t="s">
        <v>1718</v>
      </c>
      <c r="H242" s="141">
        <v>547.4</v>
      </c>
      <c r="I242" s="142"/>
      <c r="L242" s="138"/>
      <c r="M242" s="143"/>
      <c r="N242" s="144"/>
      <c r="O242" s="144"/>
      <c r="P242" s="144"/>
      <c r="Q242" s="144"/>
      <c r="R242" s="144"/>
      <c r="S242" s="144"/>
      <c r="T242" s="145"/>
      <c r="AT242" s="139" t="s">
        <v>149</v>
      </c>
      <c r="AU242" s="139" t="s">
        <v>80</v>
      </c>
      <c r="AV242" s="9" t="s">
        <v>80</v>
      </c>
      <c r="AW242" s="9" t="s">
        <v>32</v>
      </c>
      <c r="AX242" s="9" t="s">
        <v>72</v>
      </c>
      <c r="AY242" s="139" t="s">
        <v>135</v>
      </c>
    </row>
    <row r="243" spans="1:65" s="9" customFormat="1" x14ac:dyDescent="0.2">
      <c r="B243" s="138"/>
      <c r="D243" s="127" t="s">
        <v>149</v>
      </c>
      <c r="E243" s="139" t="s">
        <v>1</v>
      </c>
      <c r="F243" s="140" t="s">
        <v>1719</v>
      </c>
      <c r="H243" s="141">
        <v>381.14</v>
      </c>
      <c r="I243" s="142"/>
      <c r="L243" s="138"/>
      <c r="M243" s="143"/>
      <c r="N243" s="144"/>
      <c r="O243" s="144"/>
      <c r="P243" s="144"/>
      <c r="Q243" s="144"/>
      <c r="R243" s="144"/>
      <c r="S243" s="144"/>
      <c r="T243" s="145"/>
      <c r="AT243" s="139" t="s">
        <v>149</v>
      </c>
      <c r="AU243" s="139" t="s">
        <v>80</v>
      </c>
      <c r="AV243" s="9" t="s">
        <v>80</v>
      </c>
      <c r="AW243" s="9" t="s">
        <v>32</v>
      </c>
      <c r="AX243" s="9" t="s">
        <v>72</v>
      </c>
      <c r="AY243" s="139" t="s">
        <v>135</v>
      </c>
    </row>
    <row r="244" spans="1:65" s="9" customFormat="1" x14ac:dyDescent="0.2">
      <c r="B244" s="138"/>
      <c r="D244" s="127" t="s">
        <v>149</v>
      </c>
      <c r="E244" s="139" t="s">
        <v>1</v>
      </c>
      <c r="F244" s="140" t="s">
        <v>1720</v>
      </c>
      <c r="H244" s="141">
        <v>67.2</v>
      </c>
      <c r="I244" s="142"/>
      <c r="L244" s="138"/>
      <c r="M244" s="143"/>
      <c r="N244" s="144"/>
      <c r="O244" s="144"/>
      <c r="P244" s="144"/>
      <c r="Q244" s="144"/>
      <c r="R244" s="144"/>
      <c r="S244" s="144"/>
      <c r="T244" s="145"/>
      <c r="AT244" s="139" t="s">
        <v>149</v>
      </c>
      <c r="AU244" s="139" t="s">
        <v>80</v>
      </c>
      <c r="AV244" s="9" t="s">
        <v>80</v>
      </c>
      <c r="AW244" s="9" t="s">
        <v>32</v>
      </c>
      <c r="AX244" s="9" t="s">
        <v>72</v>
      </c>
      <c r="AY244" s="139" t="s">
        <v>135</v>
      </c>
    </row>
    <row r="245" spans="1:65" s="9" customFormat="1" x14ac:dyDescent="0.2">
      <c r="B245" s="138"/>
      <c r="D245" s="127" t="s">
        <v>149</v>
      </c>
      <c r="E245" s="139" t="s">
        <v>1</v>
      </c>
      <c r="F245" s="140" t="s">
        <v>1721</v>
      </c>
      <c r="H245" s="141">
        <v>99.2</v>
      </c>
      <c r="I245" s="142"/>
      <c r="L245" s="138"/>
      <c r="M245" s="143"/>
      <c r="N245" s="144"/>
      <c r="O245" s="144"/>
      <c r="P245" s="144"/>
      <c r="Q245" s="144"/>
      <c r="R245" s="144"/>
      <c r="S245" s="144"/>
      <c r="T245" s="145"/>
      <c r="AT245" s="139" t="s">
        <v>149</v>
      </c>
      <c r="AU245" s="139" t="s">
        <v>80</v>
      </c>
      <c r="AV245" s="9" t="s">
        <v>80</v>
      </c>
      <c r="AW245" s="9" t="s">
        <v>32</v>
      </c>
      <c r="AX245" s="9" t="s">
        <v>72</v>
      </c>
      <c r="AY245" s="139" t="s">
        <v>135</v>
      </c>
    </row>
    <row r="246" spans="1:65" s="9" customFormat="1" x14ac:dyDescent="0.2">
      <c r="B246" s="138"/>
      <c r="D246" s="127" t="s">
        <v>149</v>
      </c>
      <c r="E246" s="139" t="s">
        <v>1</v>
      </c>
      <c r="F246" s="140" t="s">
        <v>1722</v>
      </c>
      <c r="H246" s="141">
        <v>553.6</v>
      </c>
      <c r="I246" s="142"/>
      <c r="L246" s="138"/>
      <c r="M246" s="143"/>
      <c r="N246" s="144"/>
      <c r="O246" s="144"/>
      <c r="P246" s="144"/>
      <c r="Q246" s="144"/>
      <c r="R246" s="144"/>
      <c r="S246" s="144"/>
      <c r="T246" s="145"/>
      <c r="AT246" s="139" t="s">
        <v>149</v>
      </c>
      <c r="AU246" s="139" t="s">
        <v>80</v>
      </c>
      <c r="AV246" s="9" t="s">
        <v>80</v>
      </c>
      <c r="AW246" s="9" t="s">
        <v>32</v>
      </c>
      <c r="AX246" s="9" t="s">
        <v>72</v>
      </c>
      <c r="AY246" s="139" t="s">
        <v>135</v>
      </c>
    </row>
    <row r="247" spans="1:65" s="9" customFormat="1" x14ac:dyDescent="0.2">
      <c r="B247" s="138"/>
      <c r="D247" s="127" t="s">
        <v>149</v>
      </c>
      <c r="E247" s="139" t="s">
        <v>1</v>
      </c>
      <c r="F247" s="140" t="s">
        <v>1723</v>
      </c>
      <c r="H247" s="141">
        <v>175.36</v>
      </c>
      <c r="I247" s="142"/>
      <c r="L247" s="138"/>
      <c r="M247" s="143"/>
      <c r="N247" s="144"/>
      <c r="O247" s="144"/>
      <c r="P247" s="144"/>
      <c r="Q247" s="144"/>
      <c r="R247" s="144"/>
      <c r="S247" s="144"/>
      <c r="T247" s="145"/>
      <c r="AT247" s="139" t="s">
        <v>149</v>
      </c>
      <c r="AU247" s="139" t="s">
        <v>80</v>
      </c>
      <c r="AV247" s="9" t="s">
        <v>80</v>
      </c>
      <c r="AW247" s="9" t="s">
        <v>32</v>
      </c>
      <c r="AX247" s="9" t="s">
        <v>72</v>
      </c>
      <c r="AY247" s="139" t="s">
        <v>135</v>
      </c>
    </row>
    <row r="248" spans="1:65" s="9" customFormat="1" x14ac:dyDescent="0.2">
      <c r="B248" s="138"/>
      <c r="D248" s="127" t="s">
        <v>149</v>
      </c>
      <c r="E248" s="139" t="s">
        <v>1</v>
      </c>
      <c r="F248" s="140" t="s">
        <v>1724</v>
      </c>
      <c r="H248" s="141">
        <v>192</v>
      </c>
      <c r="I248" s="142"/>
      <c r="L248" s="138"/>
      <c r="M248" s="143"/>
      <c r="N248" s="144"/>
      <c r="O248" s="144"/>
      <c r="P248" s="144"/>
      <c r="Q248" s="144"/>
      <c r="R248" s="144"/>
      <c r="S248" s="144"/>
      <c r="T248" s="145"/>
      <c r="AT248" s="139" t="s">
        <v>149</v>
      </c>
      <c r="AU248" s="139" t="s">
        <v>80</v>
      </c>
      <c r="AV248" s="9" t="s">
        <v>80</v>
      </c>
      <c r="AW248" s="9" t="s">
        <v>32</v>
      </c>
      <c r="AX248" s="9" t="s">
        <v>72</v>
      </c>
      <c r="AY248" s="139" t="s">
        <v>135</v>
      </c>
    </row>
    <row r="249" spans="1:65" s="9" customFormat="1" x14ac:dyDescent="0.2">
      <c r="B249" s="138"/>
      <c r="D249" s="127" t="s">
        <v>149</v>
      </c>
      <c r="E249" s="139" t="s">
        <v>1</v>
      </c>
      <c r="F249" s="140" t="s">
        <v>1725</v>
      </c>
      <c r="H249" s="141">
        <v>181.76</v>
      </c>
      <c r="I249" s="142"/>
      <c r="L249" s="138"/>
      <c r="M249" s="143"/>
      <c r="N249" s="144"/>
      <c r="O249" s="144"/>
      <c r="P249" s="144"/>
      <c r="Q249" s="144"/>
      <c r="R249" s="144"/>
      <c r="S249" s="144"/>
      <c r="T249" s="145"/>
      <c r="AT249" s="139" t="s">
        <v>149</v>
      </c>
      <c r="AU249" s="139" t="s">
        <v>80</v>
      </c>
      <c r="AV249" s="9" t="s">
        <v>80</v>
      </c>
      <c r="AW249" s="9" t="s">
        <v>32</v>
      </c>
      <c r="AX249" s="9" t="s">
        <v>72</v>
      </c>
      <c r="AY249" s="139" t="s">
        <v>135</v>
      </c>
    </row>
    <row r="250" spans="1:65" s="9" customFormat="1" x14ac:dyDescent="0.2">
      <c r="B250" s="138"/>
      <c r="D250" s="127" t="s">
        <v>149</v>
      </c>
      <c r="E250" s="139" t="s">
        <v>1</v>
      </c>
      <c r="F250" s="140" t="s">
        <v>1726</v>
      </c>
      <c r="H250" s="141">
        <v>184.62</v>
      </c>
      <c r="I250" s="142"/>
      <c r="L250" s="138"/>
      <c r="M250" s="143"/>
      <c r="N250" s="144"/>
      <c r="O250" s="144"/>
      <c r="P250" s="144"/>
      <c r="Q250" s="144"/>
      <c r="R250" s="144"/>
      <c r="S250" s="144"/>
      <c r="T250" s="145"/>
      <c r="AT250" s="139" t="s">
        <v>149</v>
      </c>
      <c r="AU250" s="139" t="s">
        <v>80</v>
      </c>
      <c r="AV250" s="9" t="s">
        <v>80</v>
      </c>
      <c r="AW250" s="9" t="s">
        <v>32</v>
      </c>
      <c r="AX250" s="9" t="s">
        <v>72</v>
      </c>
      <c r="AY250" s="139" t="s">
        <v>135</v>
      </c>
    </row>
    <row r="251" spans="1:65" s="8" customFormat="1" x14ac:dyDescent="0.2">
      <c r="B251" s="131"/>
      <c r="D251" s="127" t="s">
        <v>149</v>
      </c>
      <c r="E251" s="132" t="s">
        <v>1</v>
      </c>
      <c r="F251" s="133" t="s">
        <v>188</v>
      </c>
      <c r="H251" s="132" t="s">
        <v>1</v>
      </c>
      <c r="I251" s="134"/>
      <c r="L251" s="131"/>
      <c r="M251" s="135"/>
      <c r="N251" s="136"/>
      <c r="O251" s="136"/>
      <c r="P251" s="136"/>
      <c r="Q251" s="136"/>
      <c r="R251" s="136"/>
      <c r="S251" s="136"/>
      <c r="T251" s="137"/>
      <c r="AT251" s="132" t="s">
        <v>149</v>
      </c>
      <c r="AU251" s="132" t="s">
        <v>80</v>
      </c>
      <c r="AV251" s="8" t="s">
        <v>78</v>
      </c>
      <c r="AW251" s="8" t="s">
        <v>32</v>
      </c>
      <c r="AX251" s="8" t="s">
        <v>72</v>
      </c>
      <c r="AY251" s="132" t="s">
        <v>135</v>
      </c>
    </row>
    <row r="252" spans="1:65" s="9" customFormat="1" x14ac:dyDescent="0.2">
      <c r="B252" s="138"/>
      <c r="D252" s="127" t="s">
        <v>149</v>
      </c>
      <c r="E252" s="139" t="s">
        <v>1</v>
      </c>
      <c r="F252" s="140" t="s">
        <v>1727</v>
      </c>
      <c r="H252" s="141">
        <v>384</v>
      </c>
      <c r="I252" s="142"/>
      <c r="L252" s="138"/>
      <c r="M252" s="143"/>
      <c r="N252" s="144"/>
      <c r="O252" s="144"/>
      <c r="P252" s="144"/>
      <c r="Q252" s="144"/>
      <c r="R252" s="144"/>
      <c r="S252" s="144"/>
      <c r="T252" s="145"/>
      <c r="AT252" s="139" t="s">
        <v>149</v>
      </c>
      <c r="AU252" s="139" t="s">
        <v>80</v>
      </c>
      <c r="AV252" s="9" t="s">
        <v>80</v>
      </c>
      <c r="AW252" s="9" t="s">
        <v>32</v>
      </c>
      <c r="AX252" s="9" t="s">
        <v>72</v>
      </c>
      <c r="AY252" s="139" t="s">
        <v>135</v>
      </c>
    </row>
    <row r="253" spans="1:65" s="10" customFormat="1" x14ac:dyDescent="0.2">
      <c r="B253" s="146"/>
      <c r="D253" s="127" t="s">
        <v>149</v>
      </c>
      <c r="E253" s="147" t="s">
        <v>1</v>
      </c>
      <c r="F253" s="148" t="s">
        <v>165</v>
      </c>
      <c r="H253" s="149">
        <v>3272.88</v>
      </c>
      <c r="I253" s="150"/>
      <c r="L253" s="146"/>
      <c r="M253" s="151"/>
      <c r="N253" s="152"/>
      <c r="O253" s="152"/>
      <c r="P253" s="152"/>
      <c r="Q253" s="152"/>
      <c r="R253" s="152"/>
      <c r="S253" s="152"/>
      <c r="T253" s="153"/>
      <c r="AT253" s="147" t="s">
        <v>149</v>
      </c>
      <c r="AU253" s="147" t="s">
        <v>80</v>
      </c>
      <c r="AV253" s="10" t="s">
        <v>141</v>
      </c>
      <c r="AW253" s="10" t="s">
        <v>32</v>
      </c>
      <c r="AX253" s="10" t="s">
        <v>78</v>
      </c>
      <c r="AY253" s="147" t="s">
        <v>135</v>
      </c>
    </row>
    <row r="254" spans="1:65" s="2" customFormat="1" ht="16.5" customHeight="1" x14ac:dyDescent="0.2">
      <c r="A254" s="21"/>
      <c r="B254" s="113"/>
      <c r="C254" s="114" t="s">
        <v>310</v>
      </c>
      <c r="D254" s="114" t="s">
        <v>137</v>
      </c>
      <c r="E254" s="115" t="s">
        <v>385</v>
      </c>
      <c r="F254" s="116" t="s">
        <v>386</v>
      </c>
      <c r="G254" s="117" t="s">
        <v>140</v>
      </c>
      <c r="H254" s="118">
        <v>3272.88</v>
      </c>
      <c r="I254" s="119"/>
      <c r="J254" s="120">
        <f>ROUND(I254*H254,2)</f>
        <v>0</v>
      </c>
      <c r="K254" s="116" t="s">
        <v>155</v>
      </c>
      <c r="L254" s="22"/>
      <c r="M254" s="121" t="s">
        <v>1</v>
      </c>
      <c r="N254" s="122" t="s">
        <v>40</v>
      </c>
      <c r="O254" s="36"/>
      <c r="P254" s="123">
        <f>O254*H254</f>
        <v>0</v>
      </c>
      <c r="Q254" s="123">
        <v>0</v>
      </c>
      <c r="R254" s="123">
        <f>Q254*H254</f>
        <v>0</v>
      </c>
      <c r="S254" s="123">
        <v>0</v>
      </c>
      <c r="T254" s="124">
        <f>S254*H254</f>
        <v>0</v>
      </c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R254" s="125" t="s">
        <v>141</v>
      </c>
      <c r="AT254" s="125" t="s">
        <v>137</v>
      </c>
      <c r="AU254" s="125" t="s">
        <v>80</v>
      </c>
      <c r="AY254" s="12" t="s">
        <v>135</v>
      </c>
      <c r="BE254" s="126">
        <f>IF(N254="základní",J254,0)</f>
        <v>0</v>
      </c>
      <c r="BF254" s="126">
        <f>IF(N254="snížená",J254,0)</f>
        <v>0</v>
      </c>
      <c r="BG254" s="126">
        <f>IF(N254="zákl. přenesená",J254,0)</f>
        <v>0</v>
      </c>
      <c r="BH254" s="126">
        <f>IF(N254="sníž. přenesená",J254,0)</f>
        <v>0</v>
      </c>
      <c r="BI254" s="126">
        <f>IF(N254="nulová",J254,0)</f>
        <v>0</v>
      </c>
      <c r="BJ254" s="12" t="s">
        <v>78</v>
      </c>
      <c r="BK254" s="126">
        <f>ROUND(I254*H254,2)</f>
        <v>0</v>
      </c>
      <c r="BL254" s="12" t="s">
        <v>141</v>
      </c>
      <c r="BM254" s="125" t="s">
        <v>1728</v>
      </c>
    </row>
    <row r="255" spans="1:65" s="2" customFormat="1" ht="19.5" x14ac:dyDescent="0.2">
      <c r="A255" s="21"/>
      <c r="B255" s="22"/>
      <c r="C255" s="21"/>
      <c r="D255" s="127" t="s">
        <v>143</v>
      </c>
      <c r="E255" s="21"/>
      <c r="F255" s="128" t="s">
        <v>388</v>
      </c>
      <c r="G255" s="21"/>
      <c r="H255" s="21"/>
      <c r="I255" s="49"/>
      <c r="J255" s="21"/>
      <c r="K255" s="21"/>
      <c r="L255" s="22"/>
      <c r="M255" s="129"/>
      <c r="N255" s="130"/>
      <c r="O255" s="36"/>
      <c r="P255" s="36"/>
      <c r="Q255" s="36"/>
      <c r="R255" s="36"/>
      <c r="S255" s="36"/>
      <c r="T255" s="37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T255" s="12" t="s">
        <v>143</v>
      </c>
      <c r="AU255" s="12" t="s">
        <v>80</v>
      </c>
    </row>
    <row r="256" spans="1:65" s="2" customFormat="1" ht="24" customHeight="1" x14ac:dyDescent="0.2">
      <c r="A256" s="21"/>
      <c r="B256" s="113"/>
      <c r="C256" s="114" t="s">
        <v>7</v>
      </c>
      <c r="D256" s="114" t="s">
        <v>137</v>
      </c>
      <c r="E256" s="115" t="s">
        <v>403</v>
      </c>
      <c r="F256" s="116" t="s">
        <v>404</v>
      </c>
      <c r="G256" s="117" t="s">
        <v>275</v>
      </c>
      <c r="H256" s="118">
        <v>673.16399999999999</v>
      </c>
      <c r="I256" s="119"/>
      <c r="J256" s="120">
        <f>ROUND(I256*H256,2)</f>
        <v>0</v>
      </c>
      <c r="K256" s="116" t="s">
        <v>155</v>
      </c>
      <c r="L256" s="22"/>
      <c r="M256" s="121" t="s">
        <v>1</v>
      </c>
      <c r="N256" s="122" t="s">
        <v>40</v>
      </c>
      <c r="O256" s="36"/>
      <c r="P256" s="123">
        <f>O256*H256</f>
        <v>0</v>
      </c>
      <c r="Q256" s="123">
        <v>0</v>
      </c>
      <c r="R256" s="123">
        <f>Q256*H256</f>
        <v>0</v>
      </c>
      <c r="S256" s="123">
        <v>0</v>
      </c>
      <c r="T256" s="124">
        <f>S256*H256</f>
        <v>0</v>
      </c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R256" s="125" t="s">
        <v>141</v>
      </c>
      <c r="AT256" s="125" t="s">
        <v>137</v>
      </c>
      <c r="AU256" s="125" t="s">
        <v>80</v>
      </c>
      <c r="AY256" s="12" t="s">
        <v>135</v>
      </c>
      <c r="BE256" s="126">
        <f>IF(N256="základní",J256,0)</f>
        <v>0</v>
      </c>
      <c r="BF256" s="126">
        <f>IF(N256="snížená",J256,0)</f>
        <v>0</v>
      </c>
      <c r="BG256" s="126">
        <f>IF(N256="zákl. přenesená",J256,0)</f>
        <v>0</v>
      </c>
      <c r="BH256" s="126">
        <f>IF(N256="sníž. přenesená",J256,0)</f>
        <v>0</v>
      </c>
      <c r="BI256" s="126">
        <f>IF(N256="nulová",J256,0)</f>
        <v>0</v>
      </c>
      <c r="BJ256" s="12" t="s">
        <v>78</v>
      </c>
      <c r="BK256" s="126">
        <f>ROUND(I256*H256,2)</f>
        <v>0</v>
      </c>
      <c r="BL256" s="12" t="s">
        <v>141</v>
      </c>
      <c r="BM256" s="125" t="s">
        <v>1729</v>
      </c>
    </row>
    <row r="257" spans="1:65" s="2" customFormat="1" ht="29.25" x14ac:dyDescent="0.2">
      <c r="A257" s="21"/>
      <c r="B257" s="22"/>
      <c r="C257" s="21"/>
      <c r="D257" s="127" t="s">
        <v>143</v>
      </c>
      <c r="E257" s="21"/>
      <c r="F257" s="128" t="s">
        <v>406</v>
      </c>
      <c r="G257" s="21"/>
      <c r="H257" s="21"/>
      <c r="I257" s="49"/>
      <c r="J257" s="21"/>
      <c r="K257" s="21"/>
      <c r="L257" s="22"/>
      <c r="M257" s="129"/>
      <c r="N257" s="130"/>
      <c r="O257" s="36"/>
      <c r="P257" s="36"/>
      <c r="Q257" s="36"/>
      <c r="R257" s="36"/>
      <c r="S257" s="36"/>
      <c r="T257" s="37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T257" s="12" t="s">
        <v>143</v>
      </c>
      <c r="AU257" s="12" t="s">
        <v>80</v>
      </c>
    </row>
    <row r="258" spans="1:65" s="8" customFormat="1" x14ac:dyDescent="0.2">
      <c r="B258" s="131"/>
      <c r="D258" s="127" t="s">
        <v>149</v>
      </c>
      <c r="E258" s="132" t="s">
        <v>1</v>
      </c>
      <c r="F258" s="133" t="s">
        <v>409</v>
      </c>
      <c r="H258" s="132" t="s">
        <v>1</v>
      </c>
      <c r="I258" s="134"/>
      <c r="L258" s="131"/>
      <c r="M258" s="135"/>
      <c r="N258" s="136"/>
      <c r="O258" s="136"/>
      <c r="P258" s="136"/>
      <c r="Q258" s="136"/>
      <c r="R258" s="136"/>
      <c r="S258" s="136"/>
      <c r="T258" s="137"/>
      <c r="AT258" s="132" t="s">
        <v>149</v>
      </c>
      <c r="AU258" s="132" t="s">
        <v>80</v>
      </c>
      <c r="AV258" s="8" t="s">
        <v>78</v>
      </c>
      <c r="AW258" s="8" t="s">
        <v>32</v>
      </c>
      <c r="AX258" s="8" t="s">
        <v>72</v>
      </c>
      <c r="AY258" s="132" t="s">
        <v>135</v>
      </c>
    </row>
    <row r="259" spans="1:65" s="9" customFormat="1" x14ac:dyDescent="0.2">
      <c r="B259" s="138"/>
      <c r="D259" s="127" t="s">
        <v>149</v>
      </c>
      <c r="E259" s="139" t="s">
        <v>1</v>
      </c>
      <c r="F259" s="140" t="s">
        <v>1730</v>
      </c>
      <c r="H259" s="141">
        <v>673.16399999999999</v>
      </c>
      <c r="I259" s="142"/>
      <c r="L259" s="138"/>
      <c r="M259" s="143"/>
      <c r="N259" s="144"/>
      <c r="O259" s="144"/>
      <c r="P259" s="144"/>
      <c r="Q259" s="144"/>
      <c r="R259" s="144"/>
      <c r="S259" s="144"/>
      <c r="T259" s="145"/>
      <c r="AT259" s="139" t="s">
        <v>149</v>
      </c>
      <c r="AU259" s="139" t="s">
        <v>80</v>
      </c>
      <c r="AV259" s="9" t="s">
        <v>80</v>
      </c>
      <c r="AW259" s="9" t="s">
        <v>32</v>
      </c>
      <c r="AX259" s="9" t="s">
        <v>72</v>
      </c>
      <c r="AY259" s="139" t="s">
        <v>135</v>
      </c>
    </row>
    <row r="260" spans="1:65" s="10" customFormat="1" x14ac:dyDescent="0.2">
      <c r="B260" s="146"/>
      <c r="D260" s="127" t="s">
        <v>149</v>
      </c>
      <c r="E260" s="147" t="s">
        <v>1</v>
      </c>
      <c r="F260" s="148" t="s">
        <v>165</v>
      </c>
      <c r="H260" s="149">
        <v>673.16399999999999</v>
      </c>
      <c r="I260" s="150"/>
      <c r="L260" s="146"/>
      <c r="M260" s="151"/>
      <c r="N260" s="152"/>
      <c r="O260" s="152"/>
      <c r="P260" s="152"/>
      <c r="Q260" s="152"/>
      <c r="R260" s="152"/>
      <c r="S260" s="152"/>
      <c r="T260" s="153"/>
      <c r="AT260" s="147" t="s">
        <v>149</v>
      </c>
      <c r="AU260" s="147" t="s">
        <v>80</v>
      </c>
      <c r="AV260" s="10" t="s">
        <v>141</v>
      </c>
      <c r="AW260" s="10" t="s">
        <v>32</v>
      </c>
      <c r="AX260" s="10" t="s">
        <v>78</v>
      </c>
      <c r="AY260" s="147" t="s">
        <v>135</v>
      </c>
    </row>
    <row r="261" spans="1:65" s="2" customFormat="1" ht="24" customHeight="1" x14ac:dyDescent="0.2">
      <c r="A261" s="21"/>
      <c r="B261" s="113"/>
      <c r="C261" s="114" t="s">
        <v>342</v>
      </c>
      <c r="D261" s="114" t="s">
        <v>137</v>
      </c>
      <c r="E261" s="115" t="s">
        <v>412</v>
      </c>
      <c r="F261" s="116" t="s">
        <v>413</v>
      </c>
      <c r="G261" s="117" t="s">
        <v>275</v>
      </c>
      <c r="H261" s="118">
        <v>1272.8910000000001</v>
      </c>
      <c r="I261" s="119"/>
      <c r="J261" s="120">
        <f>ROUND(I261*H261,2)</f>
        <v>0</v>
      </c>
      <c r="K261" s="116" t="s">
        <v>155</v>
      </c>
      <c r="L261" s="22"/>
      <c r="M261" s="121" t="s">
        <v>1</v>
      </c>
      <c r="N261" s="122" t="s">
        <v>40</v>
      </c>
      <c r="O261" s="36"/>
      <c r="P261" s="123">
        <f>O261*H261</f>
        <v>0</v>
      </c>
      <c r="Q261" s="123">
        <v>0</v>
      </c>
      <c r="R261" s="123">
        <f>Q261*H261</f>
        <v>0</v>
      </c>
      <c r="S261" s="123">
        <v>0</v>
      </c>
      <c r="T261" s="124">
        <f>S261*H261</f>
        <v>0</v>
      </c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R261" s="125" t="s">
        <v>141</v>
      </c>
      <c r="AT261" s="125" t="s">
        <v>137</v>
      </c>
      <c r="AU261" s="125" t="s">
        <v>80</v>
      </c>
      <c r="AY261" s="12" t="s">
        <v>135</v>
      </c>
      <c r="BE261" s="126">
        <f>IF(N261="základní",J261,0)</f>
        <v>0</v>
      </c>
      <c r="BF261" s="126">
        <f>IF(N261="snížená",J261,0)</f>
        <v>0</v>
      </c>
      <c r="BG261" s="126">
        <f>IF(N261="zákl. přenesená",J261,0)</f>
        <v>0</v>
      </c>
      <c r="BH261" s="126">
        <f>IF(N261="sníž. přenesená",J261,0)</f>
        <v>0</v>
      </c>
      <c r="BI261" s="126">
        <f>IF(N261="nulová",J261,0)</f>
        <v>0</v>
      </c>
      <c r="BJ261" s="12" t="s">
        <v>78</v>
      </c>
      <c r="BK261" s="126">
        <f>ROUND(I261*H261,2)</f>
        <v>0</v>
      </c>
      <c r="BL261" s="12" t="s">
        <v>141</v>
      </c>
      <c r="BM261" s="125" t="s">
        <v>1731</v>
      </c>
    </row>
    <row r="262" spans="1:65" s="2" customFormat="1" ht="39" x14ac:dyDescent="0.2">
      <c r="A262" s="21"/>
      <c r="B262" s="22"/>
      <c r="C262" s="21"/>
      <c r="D262" s="127" t="s">
        <v>143</v>
      </c>
      <c r="E262" s="21"/>
      <c r="F262" s="128" t="s">
        <v>415</v>
      </c>
      <c r="G262" s="21"/>
      <c r="H262" s="21"/>
      <c r="I262" s="49"/>
      <c r="J262" s="21"/>
      <c r="K262" s="21"/>
      <c r="L262" s="22"/>
      <c r="M262" s="129"/>
      <c r="N262" s="130"/>
      <c r="O262" s="36"/>
      <c r="P262" s="36"/>
      <c r="Q262" s="36"/>
      <c r="R262" s="36"/>
      <c r="S262" s="36"/>
      <c r="T262" s="37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T262" s="12" t="s">
        <v>143</v>
      </c>
      <c r="AU262" s="12" t="s">
        <v>80</v>
      </c>
    </row>
    <row r="263" spans="1:65" s="8" customFormat="1" x14ac:dyDescent="0.2">
      <c r="B263" s="131"/>
      <c r="D263" s="127" t="s">
        <v>149</v>
      </c>
      <c r="E263" s="132" t="s">
        <v>1</v>
      </c>
      <c r="F263" s="133" t="s">
        <v>409</v>
      </c>
      <c r="H263" s="132" t="s">
        <v>1</v>
      </c>
      <c r="I263" s="134"/>
      <c r="L263" s="131"/>
      <c r="M263" s="135"/>
      <c r="N263" s="136"/>
      <c r="O263" s="136"/>
      <c r="P263" s="136"/>
      <c r="Q263" s="136"/>
      <c r="R263" s="136"/>
      <c r="S263" s="136"/>
      <c r="T263" s="137"/>
      <c r="AT263" s="132" t="s">
        <v>149</v>
      </c>
      <c r="AU263" s="132" t="s">
        <v>80</v>
      </c>
      <c r="AV263" s="8" t="s">
        <v>78</v>
      </c>
      <c r="AW263" s="8" t="s">
        <v>32</v>
      </c>
      <c r="AX263" s="8" t="s">
        <v>72</v>
      </c>
      <c r="AY263" s="132" t="s">
        <v>135</v>
      </c>
    </row>
    <row r="264" spans="1:65" s="9" customFormat="1" x14ac:dyDescent="0.2">
      <c r="B264" s="138"/>
      <c r="D264" s="127" t="s">
        <v>149</v>
      </c>
      <c r="E264" s="139" t="s">
        <v>1</v>
      </c>
      <c r="F264" s="140" t="s">
        <v>1732</v>
      </c>
      <c r="H264" s="141">
        <v>1272.8910000000001</v>
      </c>
      <c r="I264" s="142"/>
      <c r="L264" s="138"/>
      <c r="M264" s="143"/>
      <c r="N264" s="144"/>
      <c r="O264" s="144"/>
      <c r="P264" s="144"/>
      <c r="Q264" s="144"/>
      <c r="R264" s="144"/>
      <c r="S264" s="144"/>
      <c r="T264" s="145"/>
      <c r="AT264" s="139" t="s">
        <v>149</v>
      </c>
      <c r="AU264" s="139" t="s">
        <v>80</v>
      </c>
      <c r="AV264" s="9" t="s">
        <v>80</v>
      </c>
      <c r="AW264" s="9" t="s">
        <v>32</v>
      </c>
      <c r="AX264" s="9" t="s">
        <v>72</v>
      </c>
      <c r="AY264" s="139" t="s">
        <v>135</v>
      </c>
    </row>
    <row r="265" spans="1:65" s="10" customFormat="1" x14ac:dyDescent="0.2">
      <c r="B265" s="146"/>
      <c r="D265" s="127" t="s">
        <v>149</v>
      </c>
      <c r="E265" s="147" t="s">
        <v>1</v>
      </c>
      <c r="F265" s="148" t="s">
        <v>165</v>
      </c>
      <c r="H265" s="149">
        <v>1272.8910000000001</v>
      </c>
      <c r="I265" s="150"/>
      <c r="L265" s="146"/>
      <c r="M265" s="151"/>
      <c r="N265" s="152"/>
      <c r="O265" s="152"/>
      <c r="P265" s="152"/>
      <c r="Q265" s="152"/>
      <c r="R265" s="152"/>
      <c r="S265" s="152"/>
      <c r="T265" s="153"/>
      <c r="AT265" s="147" t="s">
        <v>149</v>
      </c>
      <c r="AU265" s="147" t="s">
        <v>80</v>
      </c>
      <c r="AV265" s="10" t="s">
        <v>141</v>
      </c>
      <c r="AW265" s="10" t="s">
        <v>32</v>
      </c>
      <c r="AX265" s="10" t="s">
        <v>78</v>
      </c>
      <c r="AY265" s="147" t="s">
        <v>135</v>
      </c>
    </row>
    <row r="266" spans="1:65" s="2" customFormat="1" ht="24" customHeight="1" x14ac:dyDescent="0.2">
      <c r="A266" s="21"/>
      <c r="B266" s="113"/>
      <c r="C266" s="114" t="s">
        <v>348</v>
      </c>
      <c r="D266" s="114" t="s">
        <v>137</v>
      </c>
      <c r="E266" s="115" t="s">
        <v>419</v>
      </c>
      <c r="F266" s="116" t="s">
        <v>420</v>
      </c>
      <c r="G266" s="117" t="s">
        <v>275</v>
      </c>
      <c r="H266" s="118">
        <v>476.55399999999997</v>
      </c>
      <c r="I266" s="119"/>
      <c r="J266" s="120">
        <f>ROUND(I266*H266,2)</f>
        <v>0</v>
      </c>
      <c r="K266" s="116" t="s">
        <v>1</v>
      </c>
      <c r="L266" s="22"/>
      <c r="M266" s="121" t="s">
        <v>1</v>
      </c>
      <c r="N266" s="122" t="s">
        <v>40</v>
      </c>
      <c r="O266" s="36"/>
      <c r="P266" s="123">
        <f>O266*H266</f>
        <v>0</v>
      </c>
      <c r="Q266" s="123">
        <v>0</v>
      </c>
      <c r="R266" s="123">
        <f>Q266*H266</f>
        <v>0</v>
      </c>
      <c r="S266" s="123">
        <v>0</v>
      </c>
      <c r="T266" s="124">
        <f>S266*H266</f>
        <v>0</v>
      </c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R266" s="125" t="s">
        <v>141</v>
      </c>
      <c r="AT266" s="125" t="s">
        <v>137</v>
      </c>
      <c r="AU266" s="125" t="s">
        <v>80</v>
      </c>
      <c r="AY266" s="12" t="s">
        <v>135</v>
      </c>
      <c r="BE266" s="126">
        <f>IF(N266="základní",J266,0)</f>
        <v>0</v>
      </c>
      <c r="BF266" s="126">
        <f>IF(N266="snížená",J266,0)</f>
        <v>0</v>
      </c>
      <c r="BG266" s="126">
        <f>IF(N266="zákl. přenesená",J266,0)</f>
        <v>0</v>
      </c>
      <c r="BH266" s="126">
        <f>IF(N266="sníž. přenesená",J266,0)</f>
        <v>0</v>
      </c>
      <c r="BI266" s="126">
        <f>IF(N266="nulová",J266,0)</f>
        <v>0</v>
      </c>
      <c r="BJ266" s="12" t="s">
        <v>78</v>
      </c>
      <c r="BK266" s="126">
        <f>ROUND(I266*H266,2)</f>
        <v>0</v>
      </c>
      <c r="BL266" s="12" t="s">
        <v>141</v>
      </c>
      <c r="BM266" s="125" t="s">
        <v>1733</v>
      </c>
    </row>
    <row r="267" spans="1:65" s="2" customFormat="1" ht="39" x14ac:dyDescent="0.2">
      <c r="A267" s="21"/>
      <c r="B267" s="22"/>
      <c r="C267" s="21"/>
      <c r="D267" s="127" t="s">
        <v>143</v>
      </c>
      <c r="E267" s="21"/>
      <c r="F267" s="128" t="s">
        <v>415</v>
      </c>
      <c r="G267" s="21"/>
      <c r="H267" s="21"/>
      <c r="I267" s="49"/>
      <c r="J267" s="21"/>
      <c r="K267" s="21"/>
      <c r="L267" s="22"/>
      <c r="M267" s="129"/>
      <c r="N267" s="130"/>
      <c r="O267" s="36"/>
      <c r="P267" s="36"/>
      <c r="Q267" s="36"/>
      <c r="R267" s="36"/>
      <c r="S267" s="36"/>
      <c r="T267" s="37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T267" s="12" t="s">
        <v>143</v>
      </c>
      <c r="AU267" s="12" t="s">
        <v>80</v>
      </c>
    </row>
    <row r="268" spans="1:65" s="2" customFormat="1" ht="24" customHeight="1" x14ac:dyDescent="0.2">
      <c r="A268" s="21"/>
      <c r="B268" s="113"/>
      <c r="C268" s="114" t="s">
        <v>355</v>
      </c>
      <c r="D268" s="114" t="s">
        <v>137</v>
      </c>
      <c r="E268" s="115" t="s">
        <v>423</v>
      </c>
      <c r="F268" s="116" t="s">
        <v>424</v>
      </c>
      <c r="G268" s="117" t="s">
        <v>275</v>
      </c>
      <c r="H268" s="118">
        <v>796.33699999999999</v>
      </c>
      <c r="I268" s="119"/>
      <c r="J268" s="120">
        <f>ROUND(I268*H268,2)</f>
        <v>0</v>
      </c>
      <c r="K268" s="116" t="s">
        <v>155</v>
      </c>
      <c r="L268" s="22"/>
      <c r="M268" s="121" t="s">
        <v>1</v>
      </c>
      <c r="N268" s="122" t="s">
        <v>40</v>
      </c>
      <c r="O268" s="36"/>
      <c r="P268" s="123">
        <f>O268*H268</f>
        <v>0</v>
      </c>
      <c r="Q268" s="123">
        <v>0</v>
      </c>
      <c r="R268" s="123">
        <f>Q268*H268</f>
        <v>0</v>
      </c>
      <c r="S268" s="123">
        <v>0</v>
      </c>
      <c r="T268" s="124">
        <f>S268*H268</f>
        <v>0</v>
      </c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R268" s="125" t="s">
        <v>141</v>
      </c>
      <c r="AT268" s="125" t="s">
        <v>137</v>
      </c>
      <c r="AU268" s="125" t="s">
        <v>80</v>
      </c>
      <c r="AY268" s="12" t="s">
        <v>135</v>
      </c>
      <c r="BE268" s="126">
        <f>IF(N268="základní",J268,0)</f>
        <v>0</v>
      </c>
      <c r="BF268" s="126">
        <f>IF(N268="snížená",J268,0)</f>
        <v>0</v>
      </c>
      <c r="BG268" s="126">
        <f>IF(N268="zákl. přenesená",J268,0)</f>
        <v>0</v>
      </c>
      <c r="BH268" s="126">
        <f>IF(N268="sníž. přenesená",J268,0)</f>
        <v>0</v>
      </c>
      <c r="BI268" s="126">
        <f>IF(N268="nulová",J268,0)</f>
        <v>0</v>
      </c>
      <c r="BJ268" s="12" t="s">
        <v>78</v>
      </c>
      <c r="BK268" s="126">
        <f>ROUND(I268*H268,2)</f>
        <v>0</v>
      </c>
      <c r="BL268" s="12" t="s">
        <v>141</v>
      </c>
      <c r="BM268" s="125" t="s">
        <v>1734</v>
      </c>
    </row>
    <row r="269" spans="1:65" s="2" customFormat="1" ht="39" x14ac:dyDescent="0.2">
      <c r="A269" s="21"/>
      <c r="B269" s="22"/>
      <c r="C269" s="21"/>
      <c r="D269" s="127" t="s">
        <v>143</v>
      </c>
      <c r="E269" s="21"/>
      <c r="F269" s="128" t="s">
        <v>426</v>
      </c>
      <c r="G269" s="21"/>
      <c r="H269" s="21"/>
      <c r="I269" s="49"/>
      <c r="J269" s="21"/>
      <c r="K269" s="21"/>
      <c r="L269" s="22"/>
      <c r="M269" s="129"/>
      <c r="N269" s="130"/>
      <c r="O269" s="36"/>
      <c r="P269" s="36"/>
      <c r="Q269" s="36"/>
      <c r="R269" s="36"/>
      <c r="S269" s="36"/>
      <c r="T269" s="37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T269" s="12" t="s">
        <v>143</v>
      </c>
      <c r="AU269" s="12" t="s">
        <v>80</v>
      </c>
    </row>
    <row r="270" spans="1:65" s="8" customFormat="1" x14ac:dyDescent="0.2">
      <c r="B270" s="131"/>
      <c r="D270" s="127" t="s">
        <v>149</v>
      </c>
      <c r="E270" s="132" t="s">
        <v>1</v>
      </c>
      <c r="F270" s="133" t="s">
        <v>427</v>
      </c>
      <c r="H270" s="132" t="s">
        <v>1</v>
      </c>
      <c r="I270" s="134"/>
      <c r="L270" s="131"/>
      <c r="M270" s="135"/>
      <c r="N270" s="136"/>
      <c r="O270" s="136"/>
      <c r="P270" s="136"/>
      <c r="Q270" s="136"/>
      <c r="R270" s="136"/>
      <c r="S270" s="136"/>
      <c r="T270" s="137"/>
      <c r="AT270" s="132" t="s">
        <v>149</v>
      </c>
      <c r="AU270" s="132" t="s">
        <v>80</v>
      </c>
      <c r="AV270" s="8" t="s">
        <v>78</v>
      </c>
      <c r="AW270" s="8" t="s">
        <v>32</v>
      </c>
      <c r="AX270" s="8" t="s">
        <v>72</v>
      </c>
      <c r="AY270" s="132" t="s">
        <v>135</v>
      </c>
    </row>
    <row r="271" spans="1:65" s="9" customFormat="1" x14ac:dyDescent="0.2">
      <c r="B271" s="138"/>
      <c r="D271" s="127" t="s">
        <v>149</v>
      </c>
      <c r="E271" s="139" t="s">
        <v>1</v>
      </c>
      <c r="F271" s="140" t="s">
        <v>1735</v>
      </c>
      <c r="H271" s="141">
        <v>1272.8910000000001</v>
      </c>
      <c r="I271" s="142"/>
      <c r="L271" s="138"/>
      <c r="M271" s="143"/>
      <c r="N271" s="144"/>
      <c r="O271" s="144"/>
      <c r="P271" s="144"/>
      <c r="Q271" s="144"/>
      <c r="R271" s="144"/>
      <c r="S271" s="144"/>
      <c r="T271" s="145"/>
      <c r="AT271" s="139" t="s">
        <v>149</v>
      </c>
      <c r="AU271" s="139" t="s">
        <v>80</v>
      </c>
      <c r="AV271" s="9" t="s">
        <v>80</v>
      </c>
      <c r="AW271" s="9" t="s">
        <v>32</v>
      </c>
      <c r="AX271" s="9" t="s">
        <v>72</v>
      </c>
      <c r="AY271" s="139" t="s">
        <v>135</v>
      </c>
    </row>
    <row r="272" spans="1:65" s="8" customFormat="1" x14ac:dyDescent="0.2">
      <c r="B272" s="131"/>
      <c r="D272" s="127" t="s">
        <v>149</v>
      </c>
      <c r="E272" s="132" t="s">
        <v>1</v>
      </c>
      <c r="F272" s="133" t="s">
        <v>429</v>
      </c>
      <c r="H272" s="132" t="s">
        <v>1</v>
      </c>
      <c r="I272" s="134"/>
      <c r="L272" s="131"/>
      <c r="M272" s="135"/>
      <c r="N272" s="136"/>
      <c r="O272" s="136"/>
      <c r="P272" s="136"/>
      <c r="Q272" s="136"/>
      <c r="R272" s="136"/>
      <c r="S272" s="136"/>
      <c r="T272" s="137"/>
      <c r="AT272" s="132" t="s">
        <v>149</v>
      </c>
      <c r="AU272" s="132" t="s">
        <v>80</v>
      </c>
      <c r="AV272" s="8" t="s">
        <v>78</v>
      </c>
      <c r="AW272" s="8" t="s">
        <v>32</v>
      </c>
      <c r="AX272" s="8" t="s">
        <v>72</v>
      </c>
      <c r="AY272" s="132" t="s">
        <v>135</v>
      </c>
    </row>
    <row r="273" spans="1:65" s="9" customFormat="1" x14ac:dyDescent="0.2">
      <c r="B273" s="138"/>
      <c r="D273" s="127" t="s">
        <v>149</v>
      </c>
      <c r="E273" s="139" t="s">
        <v>1</v>
      </c>
      <c r="F273" s="140" t="s">
        <v>1736</v>
      </c>
      <c r="H273" s="141">
        <v>-680.79200000000003</v>
      </c>
      <c r="I273" s="142"/>
      <c r="L273" s="138"/>
      <c r="M273" s="143"/>
      <c r="N273" s="144"/>
      <c r="O273" s="144"/>
      <c r="P273" s="144"/>
      <c r="Q273" s="144"/>
      <c r="R273" s="144"/>
      <c r="S273" s="144"/>
      <c r="T273" s="145"/>
      <c r="AT273" s="139" t="s">
        <v>149</v>
      </c>
      <c r="AU273" s="139" t="s">
        <v>80</v>
      </c>
      <c r="AV273" s="9" t="s">
        <v>80</v>
      </c>
      <c r="AW273" s="9" t="s">
        <v>32</v>
      </c>
      <c r="AX273" s="9" t="s">
        <v>72</v>
      </c>
      <c r="AY273" s="139" t="s">
        <v>135</v>
      </c>
    </row>
    <row r="274" spans="1:65" s="9" customFormat="1" x14ac:dyDescent="0.2">
      <c r="B274" s="138"/>
      <c r="D274" s="127" t="s">
        <v>149</v>
      </c>
      <c r="E274" s="139" t="s">
        <v>1</v>
      </c>
      <c r="F274" s="140" t="s">
        <v>1737</v>
      </c>
      <c r="H274" s="141">
        <v>204.238</v>
      </c>
      <c r="I274" s="142"/>
      <c r="L274" s="138"/>
      <c r="M274" s="143"/>
      <c r="N274" s="144"/>
      <c r="O274" s="144"/>
      <c r="P274" s="144"/>
      <c r="Q274" s="144"/>
      <c r="R274" s="144"/>
      <c r="S274" s="144"/>
      <c r="T274" s="145"/>
      <c r="AT274" s="139" t="s">
        <v>149</v>
      </c>
      <c r="AU274" s="139" t="s">
        <v>80</v>
      </c>
      <c r="AV274" s="9" t="s">
        <v>80</v>
      </c>
      <c r="AW274" s="9" t="s">
        <v>32</v>
      </c>
      <c r="AX274" s="9" t="s">
        <v>72</v>
      </c>
      <c r="AY274" s="139" t="s">
        <v>135</v>
      </c>
    </row>
    <row r="275" spans="1:65" s="10" customFormat="1" x14ac:dyDescent="0.2">
      <c r="B275" s="146"/>
      <c r="D275" s="127" t="s">
        <v>149</v>
      </c>
      <c r="E275" s="147" t="s">
        <v>1</v>
      </c>
      <c r="F275" s="148" t="s">
        <v>165</v>
      </c>
      <c r="H275" s="149">
        <v>796.33699999999999</v>
      </c>
      <c r="I275" s="150"/>
      <c r="L275" s="146"/>
      <c r="M275" s="151"/>
      <c r="N275" s="152"/>
      <c r="O275" s="152"/>
      <c r="P275" s="152"/>
      <c r="Q275" s="152"/>
      <c r="R275" s="152"/>
      <c r="S275" s="152"/>
      <c r="T275" s="153"/>
      <c r="AT275" s="147" t="s">
        <v>149</v>
      </c>
      <c r="AU275" s="147" t="s">
        <v>80</v>
      </c>
      <c r="AV275" s="10" t="s">
        <v>141</v>
      </c>
      <c r="AW275" s="10" t="s">
        <v>32</v>
      </c>
      <c r="AX275" s="10" t="s">
        <v>78</v>
      </c>
      <c r="AY275" s="147" t="s">
        <v>135</v>
      </c>
    </row>
    <row r="276" spans="1:65" s="2" customFormat="1" ht="24" customHeight="1" x14ac:dyDescent="0.2">
      <c r="A276" s="21"/>
      <c r="B276" s="113"/>
      <c r="C276" s="114" t="s">
        <v>361</v>
      </c>
      <c r="D276" s="114" t="s">
        <v>137</v>
      </c>
      <c r="E276" s="115" t="s">
        <v>433</v>
      </c>
      <c r="F276" s="116" t="s">
        <v>434</v>
      </c>
      <c r="G276" s="117" t="s">
        <v>275</v>
      </c>
      <c r="H276" s="118">
        <v>476.55399999999997</v>
      </c>
      <c r="I276" s="119"/>
      <c r="J276" s="120">
        <f>ROUND(I276*H276,2)</f>
        <v>0</v>
      </c>
      <c r="K276" s="116" t="s">
        <v>155</v>
      </c>
      <c r="L276" s="22"/>
      <c r="M276" s="121" t="s">
        <v>1</v>
      </c>
      <c r="N276" s="122" t="s">
        <v>40</v>
      </c>
      <c r="O276" s="36"/>
      <c r="P276" s="123">
        <f>O276*H276</f>
        <v>0</v>
      </c>
      <c r="Q276" s="123">
        <v>0</v>
      </c>
      <c r="R276" s="123">
        <f>Q276*H276</f>
        <v>0</v>
      </c>
      <c r="S276" s="123">
        <v>0</v>
      </c>
      <c r="T276" s="124">
        <f>S276*H276</f>
        <v>0</v>
      </c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R276" s="125" t="s">
        <v>141</v>
      </c>
      <c r="AT276" s="125" t="s">
        <v>137</v>
      </c>
      <c r="AU276" s="125" t="s">
        <v>80</v>
      </c>
      <c r="AY276" s="12" t="s">
        <v>135</v>
      </c>
      <c r="BE276" s="126">
        <f>IF(N276="základní",J276,0)</f>
        <v>0</v>
      </c>
      <c r="BF276" s="126">
        <f>IF(N276="snížená",J276,0)</f>
        <v>0</v>
      </c>
      <c r="BG276" s="126">
        <f>IF(N276="zákl. přenesená",J276,0)</f>
        <v>0</v>
      </c>
      <c r="BH276" s="126">
        <f>IF(N276="sníž. přenesená",J276,0)</f>
        <v>0</v>
      </c>
      <c r="BI276" s="126">
        <f>IF(N276="nulová",J276,0)</f>
        <v>0</v>
      </c>
      <c r="BJ276" s="12" t="s">
        <v>78</v>
      </c>
      <c r="BK276" s="126">
        <f>ROUND(I276*H276,2)</f>
        <v>0</v>
      </c>
      <c r="BL276" s="12" t="s">
        <v>141</v>
      </c>
      <c r="BM276" s="125" t="s">
        <v>1738</v>
      </c>
    </row>
    <row r="277" spans="1:65" s="2" customFormat="1" ht="19.5" x14ac:dyDescent="0.2">
      <c r="A277" s="21"/>
      <c r="B277" s="22"/>
      <c r="C277" s="21"/>
      <c r="D277" s="127" t="s">
        <v>143</v>
      </c>
      <c r="E277" s="21"/>
      <c r="F277" s="128" t="s">
        <v>436</v>
      </c>
      <c r="G277" s="21"/>
      <c r="H277" s="21"/>
      <c r="I277" s="49"/>
      <c r="J277" s="21"/>
      <c r="K277" s="21"/>
      <c r="L277" s="22"/>
      <c r="M277" s="129"/>
      <c r="N277" s="130"/>
      <c r="O277" s="36"/>
      <c r="P277" s="36"/>
      <c r="Q277" s="36"/>
      <c r="R277" s="36"/>
      <c r="S277" s="36"/>
      <c r="T277" s="37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T277" s="12" t="s">
        <v>143</v>
      </c>
      <c r="AU277" s="12" t="s">
        <v>80</v>
      </c>
    </row>
    <row r="278" spans="1:65" s="8" customFormat="1" x14ac:dyDescent="0.2">
      <c r="B278" s="131"/>
      <c r="D278" s="127" t="s">
        <v>149</v>
      </c>
      <c r="E278" s="132" t="s">
        <v>1</v>
      </c>
      <c r="F278" s="133" t="s">
        <v>437</v>
      </c>
      <c r="H278" s="132" t="s">
        <v>1</v>
      </c>
      <c r="I278" s="134"/>
      <c r="L278" s="131"/>
      <c r="M278" s="135"/>
      <c r="N278" s="136"/>
      <c r="O278" s="136"/>
      <c r="P278" s="136"/>
      <c r="Q278" s="136"/>
      <c r="R278" s="136"/>
      <c r="S278" s="136"/>
      <c r="T278" s="137"/>
      <c r="AT278" s="132" t="s">
        <v>149</v>
      </c>
      <c r="AU278" s="132" t="s">
        <v>80</v>
      </c>
      <c r="AV278" s="8" t="s">
        <v>78</v>
      </c>
      <c r="AW278" s="8" t="s">
        <v>32</v>
      </c>
      <c r="AX278" s="8" t="s">
        <v>72</v>
      </c>
      <c r="AY278" s="132" t="s">
        <v>135</v>
      </c>
    </row>
    <row r="279" spans="1:65" s="9" customFormat="1" x14ac:dyDescent="0.2">
      <c r="B279" s="138"/>
      <c r="D279" s="127" t="s">
        <v>149</v>
      </c>
      <c r="E279" s="139" t="s">
        <v>1</v>
      </c>
      <c r="F279" s="140" t="s">
        <v>1739</v>
      </c>
      <c r="H279" s="141">
        <v>680.79200000000003</v>
      </c>
      <c r="I279" s="142"/>
      <c r="L279" s="138"/>
      <c r="M279" s="143"/>
      <c r="N279" s="144"/>
      <c r="O279" s="144"/>
      <c r="P279" s="144"/>
      <c r="Q279" s="144"/>
      <c r="R279" s="144"/>
      <c r="S279" s="144"/>
      <c r="T279" s="145"/>
      <c r="AT279" s="139" t="s">
        <v>149</v>
      </c>
      <c r="AU279" s="139" t="s">
        <v>80</v>
      </c>
      <c r="AV279" s="9" t="s">
        <v>80</v>
      </c>
      <c r="AW279" s="9" t="s">
        <v>32</v>
      </c>
      <c r="AX279" s="9" t="s">
        <v>72</v>
      </c>
      <c r="AY279" s="139" t="s">
        <v>135</v>
      </c>
    </row>
    <row r="280" spans="1:65" s="8" customFormat="1" x14ac:dyDescent="0.2">
      <c r="B280" s="131"/>
      <c r="D280" s="127" t="s">
        <v>149</v>
      </c>
      <c r="E280" s="132" t="s">
        <v>1</v>
      </c>
      <c r="F280" s="133" t="s">
        <v>439</v>
      </c>
      <c r="H280" s="132" t="s">
        <v>1</v>
      </c>
      <c r="I280" s="134"/>
      <c r="L280" s="131"/>
      <c r="M280" s="135"/>
      <c r="N280" s="136"/>
      <c r="O280" s="136"/>
      <c r="P280" s="136"/>
      <c r="Q280" s="136"/>
      <c r="R280" s="136"/>
      <c r="S280" s="136"/>
      <c r="T280" s="137"/>
      <c r="AT280" s="132" t="s">
        <v>149</v>
      </c>
      <c r="AU280" s="132" t="s">
        <v>80</v>
      </c>
      <c r="AV280" s="8" t="s">
        <v>78</v>
      </c>
      <c r="AW280" s="8" t="s">
        <v>32</v>
      </c>
      <c r="AX280" s="8" t="s">
        <v>72</v>
      </c>
      <c r="AY280" s="132" t="s">
        <v>135</v>
      </c>
    </row>
    <row r="281" spans="1:65" s="9" customFormat="1" x14ac:dyDescent="0.2">
      <c r="B281" s="138"/>
      <c r="D281" s="127" t="s">
        <v>149</v>
      </c>
      <c r="E281" s="139" t="s">
        <v>1</v>
      </c>
      <c r="F281" s="140" t="s">
        <v>1740</v>
      </c>
      <c r="H281" s="141">
        <v>-204.238</v>
      </c>
      <c r="I281" s="142"/>
      <c r="L281" s="138"/>
      <c r="M281" s="143"/>
      <c r="N281" s="144"/>
      <c r="O281" s="144"/>
      <c r="P281" s="144"/>
      <c r="Q281" s="144"/>
      <c r="R281" s="144"/>
      <c r="S281" s="144"/>
      <c r="T281" s="145"/>
      <c r="AT281" s="139" t="s">
        <v>149</v>
      </c>
      <c r="AU281" s="139" t="s">
        <v>80</v>
      </c>
      <c r="AV281" s="9" t="s">
        <v>80</v>
      </c>
      <c r="AW281" s="9" t="s">
        <v>32</v>
      </c>
      <c r="AX281" s="9" t="s">
        <v>72</v>
      </c>
      <c r="AY281" s="139" t="s">
        <v>135</v>
      </c>
    </row>
    <row r="282" spans="1:65" s="10" customFormat="1" x14ac:dyDescent="0.2">
      <c r="B282" s="146"/>
      <c r="D282" s="127" t="s">
        <v>149</v>
      </c>
      <c r="E282" s="147" t="s">
        <v>1</v>
      </c>
      <c r="F282" s="148" t="s">
        <v>165</v>
      </c>
      <c r="H282" s="149">
        <v>476.55400000000003</v>
      </c>
      <c r="I282" s="150"/>
      <c r="L282" s="146"/>
      <c r="M282" s="151"/>
      <c r="N282" s="152"/>
      <c r="O282" s="152"/>
      <c r="P282" s="152"/>
      <c r="Q282" s="152"/>
      <c r="R282" s="152"/>
      <c r="S282" s="152"/>
      <c r="T282" s="153"/>
      <c r="AT282" s="147" t="s">
        <v>149</v>
      </c>
      <c r="AU282" s="147" t="s">
        <v>80</v>
      </c>
      <c r="AV282" s="10" t="s">
        <v>141</v>
      </c>
      <c r="AW282" s="10" t="s">
        <v>32</v>
      </c>
      <c r="AX282" s="10" t="s">
        <v>78</v>
      </c>
      <c r="AY282" s="147" t="s">
        <v>135</v>
      </c>
    </row>
    <row r="283" spans="1:65" s="2" customFormat="1" ht="24" customHeight="1" x14ac:dyDescent="0.2">
      <c r="A283" s="21"/>
      <c r="B283" s="113"/>
      <c r="C283" s="114" t="s">
        <v>384</v>
      </c>
      <c r="D283" s="114" t="s">
        <v>137</v>
      </c>
      <c r="E283" s="115" t="s">
        <v>442</v>
      </c>
      <c r="F283" s="116" t="s">
        <v>443</v>
      </c>
      <c r="G283" s="117" t="s">
        <v>275</v>
      </c>
      <c r="H283" s="118">
        <v>796.33699999999999</v>
      </c>
      <c r="I283" s="119"/>
      <c r="J283" s="120">
        <f>ROUND(I283*H283,2)</f>
        <v>0</v>
      </c>
      <c r="K283" s="116" t="s">
        <v>1</v>
      </c>
      <c r="L283" s="22"/>
      <c r="M283" s="121" t="s">
        <v>1</v>
      </c>
      <c r="N283" s="122" t="s">
        <v>40</v>
      </c>
      <c r="O283" s="36"/>
      <c r="P283" s="123">
        <f>O283*H283</f>
        <v>0</v>
      </c>
      <c r="Q283" s="123">
        <v>0</v>
      </c>
      <c r="R283" s="123">
        <f>Q283*H283</f>
        <v>0</v>
      </c>
      <c r="S283" s="123">
        <v>0</v>
      </c>
      <c r="T283" s="124">
        <f>S283*H283</f>
        <v>0</v>
      </c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R283" s="125" t="s">
        <v>141</v>
      </c>
      <c r="AT283" s="125" t="s">
        <v>137</v>
      </c>
      <c r="AU283" s="125" t="s">
        <v>80</v>
      </c>
      <c r="AY283" s="12" t="s">
        <v>135</v>
      </c>
      <c r="BE283" s="126">
        <f>IF(N283="základní",J283,0)</f>
        <v>0</v>
      </c>
      <c r="BF283" s="126">
        <f>IF(N283="snížená",J283,0)</f>
        <v>0</v>
      </c>
      <c r="BG283" s="126">
        <f>IF(N283="zákl. přenesená",J283,0)</f>
        <v>0</v>
      </c>
      <c r="BH283" s="126">
        <f>IF(N283="sníž. přenesená",J283,0)</f>
        <v>0</v>
      </c>
      <c r="BI283" s="126">
        <f>IF(N283="nulová",J283,0)</f>
        <v>0</v>
      </c>
      <c r="BJ283" s="12" t="s">
        <v>78</v>
      </c>
      <c r="BK283" s="126">
        <f>ROUND(I283*H283,2)</f>
        <v>0</v>
      </c>
      <c r="BL283" s="12" t="s">
        <v>141</v>
      </c>
      <c r="BM283" s="125" t="s">
        <v>1741</v>
      </c>
    </row>
    <row r="284" spans="1:65" s="2" customFormat="1" ht="19.5" x14ac:dyDescent="0.2">
      <c r="A284" s="21"/>
      <c r="B284" s="22"/>
      <c r="C284" s="21"/>
      <c r="D284" s="127" t="s">
        <v>143</v>
      </c>
      <c r="E284" s="21"/>
      <c r="F284" s="128" t="s">
        <v>436</v>
      </c>
      <c r="G284" s="21"/>
      <c r="H284" s="21"/>
      <c r="I284" s="49"/>
      <c r="J284" s="21"/>
      <c r="K284" s="21"/>
      <c r="L284" s="22"/>
      <c r="M284" s="129"/>
      <c r="N284" s="130"/>
      <c r="O284" s="36"/>
      <c r="P284" s="36"/>
      <c r="Q284" s="36"/>
      <c r="R284" s="36"/>
      <c r="S284" s="36"/>
      <c r="T284" s="37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T284" s="12" t="s">
        <v>143</v>
      </c>
      <c r="AU284" s="12" t="s">
        <v>80</v>
      </c>
    </row>
    <row r="285" spans="1:65" s="2" customFormat="1" ht="16.5" customHeight="1" x14ac:dyDescent="0.2">
      <c r="A285" s="21"/>
      <c r="B285" s="113"/>
      <c r="C285" s="114" t="s">
        <v>389</v>
      </c>
      <c r="D285" s="114" t="s">
        <v>137</v>
      </c>
      <c r="E285" s="115" t="s">
        <v>446</v>
      </c>
      <c r="F285" s="116" t="s">
        <v>447</v>
      </c>
      <c r="G285" s="117" t="s">
        <v>275</v>
      </c>
      <c r="H285" s="118">
        <v>796.33699999999999</v>
      </c>
      <c r="I285" s="119"/>
      <c r="J285" s="120">
        <f>ROUND(I285*H285,2)</f>
        <v>0</v>
      </c>
      <c r="K285" s="116" t="s">
        <v>155</v>
      </c>
      <c r="L285" s="22"/>
      <c r="M285" s="121" t="s">
        <v>1</v>
      </c>
      <c r="N285" s="122" t="s">
        <v>40</v>
      </c>
      <c r="O285" s="36"/>
      <c r="P285" s="123">
        <f>O285*H285</f>
        <v>0</v>
      </c>
      <c r="Q285" s="123">
        <v>0</v>
      </c>
      <c r="R285" s="123">
        <f>Q285*H285</f>
        <v>0</v>
      </c>
      <c r="S285" s="123">
        <v>0</v>
      </c>
      <c r="T285" s="124">
        <f>S285*H285</f>
        <v>0</v>
      </c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R285" s="125" t="s">
        <v>141</v>
      </c>
      <c r="AT285" s="125" t="s">
        <v>137</v>
      </c>
      <c r="AU285" s="125" t="s">
        <v>80</v>
      </c>
      <c r="AY285" s="12" t="s">
        <v>135</v>
      </c>
      <c r="BE285" s="126">
        <f>IF(N285="základní",J285,0)</f>
        <v>0</v>
      </c>
      <c r="BF285" s="126">
        <f>IF(N285="snížená",J285,0)</f>
        <v>0</v>
      </c>
      <c r="BG285" s="126">
        <f>IF(N285="zákl. přenesená",J285,0)</f>
        <v>0</v>
      </c>
      <c r="BH285" s="126">
        <f>IF(N285="sníž. přenesená",J285,0)</f>
        <v>0</v>
      </c>
      <c r="BI285" s="126">
        <f>IF(N285="nulová",J285,0)</f>
        <v>0</v>
      </c>
      <c r="BJ285" s="12" t="s">
        <v>78</v>
      </c>
      <c r="BK285" s="126">
        <f>ROUND(I285*H285,2)</f>
        <v>0</v>
      </c>
      <c r="BL285" s="12" t="s">
        <v>141</v>
      </c>
      <c r="BM285" s="125" t="s">
        <v>1742</v>
      </c>
    </row>
    <row r="286" spans="1:65" s="2" customFormat="1" x14ac:dyDescent="0.2">
      <c r="A286" s="21"/>
      <c r="B286" s="22"/>
      <c r="C286" s="21"/>
      <c r="D286" s="127" t="s">
        <v>143</v>
      </c>
      <c r="E286" s="21"/>
      <c r="F286" s="128" t="s">
        <v>449</v>
      </c>
      <c r="G286" s="21"/>
      <c r="H286" s="21"/>
      <c r="I286" s="49"/>
      <c r="J286" s="21"/>
      <c r="K286" s="21"/>
      <c r="L286" s="22"/>
      <c r="M286" s="129"/>
      <c r="N286" s="130"/>
      <c r="O286" s="36"/>
      <c r="P286" s="36"/>
      <c r="Q286" s="36"/>
      <c r="R286" s="36"/>
      <c r="S286" s="36"/>
      <c r="T286" s="37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T286" s="12" t="s">
        <v>143</v>
      </c>
      <c r="AU286" s="12" t="s">
        <v>80</v>
      </c>
    </row>
    <row r="287" spans="1:65" s="2" customFormat="1" ht="24" customHeight="1" x14ac:dyDescent="0.2">
      <c r="A287" s="21"/>
      <c r="B287" s="113"/>
      <c r="C287" s="114" t="s">
        <v>397</v>
      </c>
      <c r="D287" s="114" t="s">
        <v>137</v>
      </c>
      <c r="E287" s="115" t="s">
        <v>451</v>
      </c>
      <c r="F287" s="116" t="s">
        <v>452</v>
      </c>
      <c r="G287" s="117" t="s">
        <v>453</v>
      </c>
      <c r="H287" s="118">
        <v>1433.4069999999999</v>
      </c>
      <c r="I287" s="119"/>
      <c r="J287" s="120">
        <f>ROUND(I287*H287,2)</f>
        <v>0</v>
      </c>
      <c r="K287" s="116" t="s">
        <v>155</v>
      </c>
      <c r="L287" s="22"/>
      <c r="M287" s="121" t="s">
        <v>1</v>
      </c>
      <c r="N287" s="122" t="s">
        <v>40</v>
      </c>
      <c r="O287" s="36"/>
      <c r="P287" s="123">
        <f>O287*H287</f>
        <v>0</v>
      </c>
      <c r="Q287" s="123">
        <v>0</v>
      </c>
      <c r="R287" s="123">
        <f>Q287*H287</f>
        <v>0</v>
      </c>
      <c r="S287" s="123">
        <v>0</v>
      </c>
      <c r="T287" s="124">
        <f>S287*H287</f>
        <v>0</v>
      </c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R287" s="125" t="s">
        <v>141</v>
      </c>
      <c r="AT287" s="125" t="s">
        <v>137</v>
      </c>
      <c r="AU287" s="125" t="s">
        <v>80</v>
      </c>
      <c r="AY287" s="12" t="s">
        <v>135</v>
      </c>
      <c r="BE287" s="126">
        <f>IF(N287="základní",J287,0)</f>
        <v>0</v>
      </c>
      <c r="BF287" s="126">
        <f>IF(N287="snížená",J287,0)</f>
        <v>0</v>
      </c>
      <c r="BG287" s="126">
        <f>IF(N287="zákl. přenesená",J287,0)</f>
        <v>0</v>
      </c>
      <c r="BH287" s="126">
        <f>IF(N287="sníž. přenesená",J287,0)</f>
        <v>0</v>
      </c>
      <c r="BI287" s="126">
        <f>IF(N287="nulová",J287,0)</f>
        <v>0</v>
      </c>
      <c r="BJ287" s="12" t="s">
        <v>78</v>
      </c>
      <c r="BK287" s="126">
        <f>ROUND(I287*H287,2)</f>
        <v>0</v>
      </c>
      <c r="BL287" s="12" t="s">
        <v>141</v>
      </c>
      <c r="BM287" s="125" t="s">
        <v>1743</v>
      </c>
    </row>
    <row r="288" spans="1:65" s="2" customFormat="1" ht="29.25" x14ac:dyDescent="0.2">
      <c r="A288" s="21"/>
      <c r="B288" s="22"/>
      <c r="C288" s="21"/>
      <c r="D288" s="127" t="s">
        <v>143</v>
      </c>
      <c r="E288" s="21"/>
      <c r="F288" s="128" t="s">
        <v>455</v>
      </c>
      <c r="G288" s="21"/>
      <c r="H288" s="21"/>
      <c r="I288" s="49"/>
      <c r="J288" s="21"/>
      <c r="K288" s="21"/>
      <c r="L288" s="22"/>
      <c r="M288" s="129"/>
      <c r="N288" s="130"/>
      <c r="O288" s="36"/>
      <c r="P288" s="36"/>
      <c r="Q288" s="36"/>
      <c r="R288" s="36"/>
      <c r="S288" s="36"/>
      <c r="T288" s="37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T288" s="12" t="s">
        <v>143</v>
      </c>
      <c r="AU288" s="12" t="s">
        <v>80</v>
      </c>
    </row>
    <row r="289" spans="1:65" s="9" customFormat="1" x14ac:dyDescent="0.2">
      <c r="B289" s="138"/>
      <c r="D289" s="127" t="s">
        <v>149</v>
      </c>
      <c r="F289" s="140" t="s">
        <v>1744</v>
      </c>
      <c r="H289" s="141">
        <v>1433.4069999999999</v>
      </c>
      <c r="I289" s="142"/>
      <c r="L289" s="138"/>
      <c r="M289" s="143"/>
      <c r="N289" s="144"/>
      <c r="O289" s="144"/>
      <c r="P289" s="144"/>
      <c r="Q289" s="144"/>
      <c r="R289" s="144"/>
      <c r="S289" s="144"/>
      <c r="T289" s="145"/>
      <c r="AT289" s="139" t="s">
        <v>149</v>
      </c>
      <c r="AU289" s="139" t="s">
        <v>80</v>
      </c>
      <c r="AV289" s="9" t="s">
        <v>80</v>
      </c>
      <c r="AW289" s="9" t="s">
        <v>3</v>
      </c>
      <c r="AX289" s="9" t="s">
        <v>78</v>
      </c>
      <c r="AY289" s="139" t="s">
        <v>135</v>
      </c>
    </row>
    <row r="290" spans="1:65" s="2" customFormat="1" ht="24" customHeight="1" x14ac:dyDescent="0.2">
      <c r="A290" s="21"/>
      <c r="B290" s="113"/>
      <c r="C290" s="114" t="s">
        <v>402</v>
      </c>
      <c r="D290" s="114" t="s">
        <v>137</v>
      </c>
      <c r="E290" s="115" t="s">
        <v>458</v>
      </c>
      <c r="F290" s="116" t="s">
        <v>459</v>
      </c>
      <c r="G290" s="117" t="s">
        <v>275</v>
      </c>
      <c r="H290" s="118">
        <v>680.79200000000003</v>
      </c>
      <c r="I290" s="119"/>
      <c r="J290" s="120">
        <f>ROUND(I290*H290,2)</f>
        <v>0</v>
      </c>
      <c r="K290" s="116" t="s">
        <v>155</v>
      </c>
      <c r="L290" s="22"/>
      <c r="M290" s="121" t="s">
        <v>1</v>
      </c>
      <c r="N290" s="122" t="s">
        <v>40</v>
      </c>
      <c r="O290" s="36"/>
      <c r="P290" s="123">
        <f>O290*H290</f>
        <v>0</v>
      </c>
      <c r="Q290" s="123">
        <v>0</v>
      </c>
      <c r="R290" s="123">
        <f>Q290*H290</f>
        <v>0</v>
      </c>
      <c r="S290" s="123">
        <v>0</v>
      </c>
      <c r="T290" s="124">
        <f>S290*H290</f>
        <v>0</v>
      </c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R290" s="125" t="s">
        <v>141</v>
      </c>
      <c r="AT290" s="125" t="s">
        <v>137</v>
      </c>
      <c r="AU290" s="125" t="s">
        <v>80</v>
      </c>
      <c r="AY290" s="12" t="s">
        <v>135</v>
      </c>
      <c r="BE290" s="126">
        <f>IF(N290="základní",J290,0)</f>
        <v>0</v>
      </c>
      <c r="BF290" s="126">
        <f>IF(N290="snížená",J290,0)</f>
        <v>0</v>
      </c>
      <c r="BG290" s="126">
        <f>IF(N290="zákl. přenesená",J290,0)</f>
        <v>0</v>
      </c>
      <c r="BH290" s="126">
        <f>IF(N290="sníž. přenesená",J290,0)</f>
        <v>0</v>
      </c>
      <c r="BI290" s="126">
        <f>IF(N290="nulová",J290,0)</f>
        <v>0</v>
      </c>
      <c r="BJ290" s="12" t="s">
        <v>78</v>
      </c>
      <c r="BK290" s="126">
        <f>ROUND(I290*H290,2)</f>
        <v>0</v>
      </c>
      <c r="BL290" s="12" t="s">
        <v>141</v>
      </c>
      <c r="BM290" s="125" t="s">
        <v>1745</v>
      </c>
    </row>
    <row r="291" spans="1:65" s="2" customFormat="1" ht="29.25" x14ac:dyDescent="0.2">
      <c r="A291" s="21"/>
      <c r="B291" s="22"/>
      <c r="C291" s="21"/>
      <c r="D291" s="127" t="s">
        <v>143</v>
      </c>
      <c r="E291" s="21"/>
      <c r="F291" s="128" t="s">
        <v>461</v>
      </c>
      <c r="G291" s="21"/>
      <c r="H291" s="21"/>
      <c r="I291" s="49"/>
      <c r="J291" s="21"/>
      <c r="K291" s="21"/>
      <c r="L291" s="22"/>
      <c r="M291" s="129"/>
      <c r="N291" s="130"/>
      <c r="O291" s="36"/>
      <c r="P291" s="36"/>
      <c r="Q291" s="36"/>
      <c r="R291" s="36"/>
      <c r="S291" s="36"/>
      <c r="T291" s="37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T291" s="12" t="s">
        <v>143</v>
      </c>
      <c r="AU291" s="12" t="s">
        <v>80</v>
      </c>
    </row>
    <row r="292" spans="1:65" s="8" customFormat="1" x14ac:dyDescent="0.2">
      <c r="B292" s="131"/>
      <c r="D292" s="127" t="s">
        <v>149</v>
      </c>
      <c r="E292" s="132" t="s">
        <v>1</v>
      </c>
      <c r="F292" s="133" t="s">
        <v>462</v>
      </c>
      <c r="H292" s="132" t="s">
        <v>1</v>
      </c>
      <c r="I292" s="134"/>
      <c r="L292" s="131"/>
      <c r="M292" s="135"/>
      <c r="N292" s="136"/>
      <c r="O292" s="136"/>
      <c r="P292" s="136"/>
      <c r="Q292" s="136"/>
      <c r="R292" s="136"/>
      <c r="S292" s="136"/>
      <c r="T292" s="137"/>
      <c r="AT292" s="132" t="s">
        <v>149</v>
      </c>
      <c r="AU292" s="132" t="s">
        <v>80</v>
      </c>
      <c r="AV292" s="8" t="s">
        <v>78</v>
      </c>
      <c r="AW292" s="8" t="s">
        <v>32</v>
      </c>
      <c r="AX292" s="8" t="s">
        <v>72</v>
      </c>
      <c r="AY292" s="132" t="s">
        <v>135</v>
      </c>
    </row>
    <row r="293" spans="1:65" s="9" customFormat="1" x14ac:dyDescent="0.2">
      <c r="B293" s="138"/>
      <c r="D293" s="127" t="s">
        <v>149</v>
      </c>
      <c r="E293" s="139" t="s">
        <v>1</v>
      </c>
      <c r="F293" s="140" t="s">
        <v>1746</v>
      </c>
      <c r="H293" s="141">
        <v>1223.934</v>
      </c>
      <c r="I293" s="142"/>
      <c r="L293" s="138"/>
      <c r="M293" s="143"/>
      <c r="N293" s="144"/>
      <c r="O293" s="144"/>
      <c r="P293" s="144"/>
      <c r="Q293" s="144"/>
      <c r="R293" s="144"/>
      <c r="S293" s="144"/>
      <c r="T293" s="145"/>
      <c r="AT293" s="139" t="s">
        <v>149</v>
      </c>
      <c r="AU293" s="139" t="s">
        <v>80</v>
      </c>
      <c r="AV293" s="9" t="s">
        <v>80</v>
      </c>
      <c r="AW293" s="9" t="s">
        <v>32</v>
      </c>
      <c r="AX293" s="9" t="s">
        <v>72</v>
      </c>
      <c r="AY293" s="139" t="s">
        <v>135</v>
      </c>
    </row>
    <row r="294" spans="1:65" s="8" customFormat="1" x14ac:dyDescent="0.2">
      <c r="B294" s="131"/>
      <c r="D294" s="127" t="s">
        <v>149</v>
      </c>
      <c r="E294" s="132" t="s">
        <v>1</v>
      </c>
      <c r="F294" s="133" t="s">
        <v>464</v>
      </c>
      <c r="H294" s="132" t="s">
        <v>1</v>
      </c>
      <c r="I294" s="134"/>
      <c r="L294" s="131"/>
      <c r="M294" s="135"/>
      <c r="N294" s="136"/>
      <c r="O294" s="136"/>
      <c r="P294" s="136"/>
      <c r="Q294" s="136"/>
      <c r="R294" s="136"/>
      <c r="S294" s="136"/>
      <c r="T294" s="137"/>
      <c r="AT294" s="132" t="s">
        <v>149</v>
      </c>
      <c r="AU294" s="132" t="s">
        <v>80</v>
      </c>
      <c r="AV294" s="8" t="s">
        <v>78</v>
      </c>
      <c r="AW294" s="8" t="s">
        <v>32</v>
      </c>
      <c r="AX294" s="8" t="s">
        <v>72</v>
      </c>
      <c r="AY294" s="132" t="s">
        <v>135</v>
      </c>
    </row>
    <row r="295" spans="1:65" s="9" customFormat="1" x14ac:dyDescent="0.2">
      <c r="B295" s="138"/>
      <c r="D295" s="127" t="s">
        <v>149</v>
      </c>
      <c r="E295" s="139" t="s">
        <v>1</v>
      </c>
      <c r="F295" s="140" t="s">
        <v>1747</v>
      </c>
      <c r="H295" s="141">
        <v>-107.55</v>
      </c>
      <c r="I295" s="142"/>
      <c r="L295" s="138"/>
      <c r="M295" s="143"/>
      <c r="N295" s="144"/>
      <c r="O295" s="144"/>
      <c r="P295" s="144"/>
      <c r="Q295" s="144"/>
      <c r="R295" s="144"/>
      <c r="S295" s="144"/>
      <c r="T295" s="145"/>
      <c r="AT295" s="139" t="s">
        <v>149</v>
      </c>
      <c r="AU295" s="139" t="s">
        <v>80</v>
      </c>
      <c r="AV295" s="9" t="s">
        <v>80</v>
      </c>
      <c r="AW295" s="9" t="s">
        <v>32</v>
      </c>
      <c r="AX295" s="9" t="s">
        <v>72</v>
      </c>
      <c r="AY295" s="139" t="s">
        <v>135</v>
      </c>
    </row>
    <row r="296" spans="1:65" s="8" customFormat="1" x14ac:dyDescent="0.2">
      <c r="B296" s="131"/>
      <c r="D296" s="127" t="s">
        <v>149</v>
      </c>
      <c r="E296" s="132" t="s">
        <v>1</v>
      </c>
      <c r="F296" s="133" t="s">
        <v>466</v>
      </c>
      <c r="H296" s="132" t="s">
        <v>1</v>
      </c>
      <c r="I296" s="134"/>
      <c r="L296" s="131"/>
      <c r="M296" s="135"/>
      <c r="N296" s="136"/>
      <c r="O296" s="136"/>
      <c r="P296" s="136"/>
      <c r="Q296" s="136"/>
      <c r="R296" s="136"/>
      <c r="S296" s="136"/>
      <c r="T296" s="137"/>
      <c r="AT296" s="132" t="s">
        <v>149</v>
      </c>
      <c r="AU296" s="132" t="s">
        <v>80</v>
      </c>
      <c r="AV296" s="8" t="s">
        <v>78</v>
      </c>
      <c r="AW296" s="8" t="s">
        <v>32</v>
      </c>
      <c r="AX296" s="8" t="s">
        <v>72</v>
      </c>
      <c r="AY296" s="132" t="s">
        <v>135</v>
      </c>
    </row>
    <row r="297" spans="1:65" s="9" customFormat="1" x14ac:dyDescent="0.2">
      <c r="B297" s="138"/>
      <c r="D297" s="127" t="s">
        <v>149</v>
      </c>
      <c r="E297" s="139" t="s">
        <v>1</v>
      </c>
      <c r="F297" s="140" t="s">
        <v>1748</v>
      </c>
      <c r="H297" s="141">
        <v>-433.887</v>
      </c>
      <c r="I297" s="142"/>
      <c r="L297" s="138"/>
      <c r="M297" s="143"/>
      <c r="N297" s="144"/>
      <c r="O297" s="144"/>
      <c r="P297" s="144"/>
      <c r="Q297" s="144"/>
      <c r="R297" s="144"/>
      <c r="S297" s="144"/>
      <c r="T297" s="145"/>
      <c r="AT297" s="139" t="s">
        <v>149</v>
      </c>
      <c r="AU297" s="139" t="s">
        <v>80</v>
      </c>
      <c r="AV297" s="9" t="s">
        <v>80</v>
      </c>
      <c r="AW297" s="9" t="s">
        <v>32</v>
      </c>
      <c r="AX297" s="9" t="s">
        <v>72</v>
      </c>
      <c r="AY297" s="139" t="s">
        <v>135</v>
      </c>
    </row>
    <row r="298" spans="1:65" s="8" customFormat="1" x14ac:dyDescent="0.2">
      <c r="B298" s="131"/>
      <c r="D298" s="127" t="s">
        <v>149</v>
      </c>
      <c r="E298" s="132" t="s">
        <v>1</v>
      </c>
      <c r="F298" s="133" t="s">
        <v>1749</v>
      </c>
      <c r="H298" s="132" t="s">
        <v>1</v>
      </c>
      <c r="I298" s="134"/>
      <c r="L298" s="131"/>
      <c r="M298" s="135"/>
      <c r="N298" s="136"/>
      <c r="O298" s="136"/>
      <c r="P298" s="136"/>
      <c r="Q298" s="136"/>
      <c r="R298" s="136"/>
      <c r="S298" s="136"/>
      <c r="T298" s="137"/>
      <c r="AT298" s="132" t="s">
        <v>149</v>
      </c>
      <c r="AU298" s="132" t="s">
        <v>80</v>
      </c>
      <c r="AV298" s="8" t="s">
        <v>78</v>
      </c>
      <c r="AW298" s="8" t="s">
        <v>32</v>
      </c>
      <c r="AX298" s="8" t="s">
        <v>72</v>
      </c>
      <c r="AY298" s="132" t="s">
        <v>135</v>
      </c>
    </row>
    <row r="299" spans="1:65" s="9" customFormat="1" x14ac:dyDescent="0.2">
      <c r="B299" s="138"/>
      <c r="D299" s="127" t="s">
        <v>149</v>
      </c>
      <c r="E299" s="139" t="s">
        <v>1</v>
      </c>
      <c r="F299" s="140" t="s">
        <v>1750</v>
      </c>
      <c r="H299" s="141">
        <v>-1.7050000000000001</v>
      </c>
      <c r="I299" s="142"/>
      <c r="L299" s="138"/>
      <c r="M299" s="143"/>
      <c r="N299" s="144"/>
      <c r="O299" s="144"/>
      <c r="P299" s="144"/>
      <c r="Q299" s="144"/>
      <c r="R299" s="144"/>
      <c r="S299" s="144"/>
      <c r="T299" s="145"/>
      <c r="AT299" s="139" t="s">
        <v>149</v>
      </c>
      <c r="AU299" s="139" t="s">
        <v>80</v>
      </c>
      <c r="AV299" s="9" t="s">
        <v>80</v>
      </c>
      <c r="AW299" s="9" t="s">
        <v>32</v>
      </c>
      <c r="AX299" s="9" t="s">
        <v>72</v>
      </c>
      <c r="AY299" s="139" t="s">
        <v>135</v>
      </c>
    </row>
    <row r="300" spans="1:65" s="10" customFormat="1" x14ac:dyDescent="0.2">
      <c r="B300" s="146"/>
      <c r="D300" s="127" t="s">
        <v>149</v>
      </c>
      <c r="E300" s="147" t="s">
        <v>1</v>
      </c>
      <c r="F300" s="148" t="s">
        <v>165</v>
      </c>
      <c r="H300" s="149">
        <v>680.79200000000003</v>
      </c>
      <c r="I300" s="150"/>
      <c r="L300" s="146"/>
      <c r="M300" s="151"/>
      <c r="N300" s="152"/>
      <c r="O300" s="152"/>
      <c r="P300" s="152"/>
      <c r="Q300" s="152"/>
      <c r="R300" s="152"/>
      <c r="S300" s="152"/>
      <c r="T300" s="153"/>
      <c r="AT300" s="147" t="s">
        <v>149</v>
      </c>
      <c r="AU300" s="147" t="s">
        <v>80</v>
      </c>
      <c r="AV300" s="10" t="s">
        <v>141</v>
      </c>
      <c r="AW300" s="10" t="s">
        <v>32</v>
      </c>
      <c r="AX300" s="10" t="s">
        <v>78</v>
      </c>
      <c r="AY300" s="147" t="s">
        <v>135</v>
      </c>
    </row>
    <row r="301" spans="1:65" s="2" customFormat="1" ht="16.5" customHeight="1" x14ac:dyDescent="0.2">
      <c r="A301" s="21"/>
      <c r="B301" s="113"/>
      <c r="C301" s="163" t="s">
        <v>411</v>
      </c>
      <c r="D301" s="163" t="s">
        <v>479</v>
      </c>
      <c r="E301" s="164" t="s">
        <v>480</v>
      </c>
      <c r="F301" s="165" t="s">
        <v>481</v>
      </c>
      <c r="G301" s="166" t="s">
        <v>453</v>
      </c>
      <c r="H301" s="167">
        <v>375.798</v>
      </c>
      <c r="I301" s="168"/>
      <c r="J301" s="169">
        <f>ROUND(I301*H301,2)</f>
        <v>0</v>
      </c>
      <c r="K301" s="165" t="s">
        <v>155</v>
      </c>
      <c r="L301" s="170"/>
      <c r="M301" s="171" t="s">
        <v>1</v>
      </c>
      <c r="N301" s="172" t="s">
        <v>40</v>
      </c>
      <c r="O301" s="36"/>
      <c r="P301" s="123">
        <f>O301*H301</f>
        <v>0</v>
      </c>
      <c r="Q301" s="123">
        <v>0.3</v>
      </c>
      <c r="R301" s="123">
        <f>Q301*H301</f>
        <v>112.7394</v>
      </c>
      <c r="S301" s="123">
        <v>0</v>
      </c>
      <c r="T301" s="124">
        <f>S301*H301</f>
        <v>0</v>
      </c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R301" s="125" t="s">
        <v>209</v>
      </c>
      <c r="AT301" s="125" t="s">
        <v>479</v>
      </c>
      <c r="AU301" s="125" t="s">
        <v>80</v>
      </c>
      <c r="AY301" s="12" t="s">
        <v>135</v>
      </c>
      <c r="BE301" s="126">
        <f>IF(N301="základní",J301,0)</f>
        <v>0</v>
      </c>
      <c r="BF301" s="126">
        <f>IF(N301="snížená",J301,0)</f>
        <v>0</v>
      </c>
      <c r="BG301" s="126">
        <f>IF(N301="zákl. přenesená",J301,0)</f>
        <v>0</v>
      </c>
      <c r="BH301" s="126">
        <f>IF(N301="sníž. přenesená",J301,0)</f>
        <v>0</v>
      </c>
      <c r="BI301" s="126">
        <f>IF(N301="nulová",J301,0)</f>
        <v>0</v>
      </c>
      <c r="BJ301" s="12" t="s">
        <v>78</v>
      </c>
      <c r="BK301" s="126">
        <f>ROUND(I301*H301,2)</f>
        <v>0</v>
      </c>
      <c r="BL301" s="12" t="s">
        <v>141</v>
      </c>
      <c r="BM301" s="125" t="s">
        <v>1751</v>
      </c>
    </row>
    <row r="302" spans="1:65" s="2" customFormat="1" x14ac:dyDescent="0.2">
      <c r="A302" s="21"/>
      <c r="B302" s="22"/>
      <c r="C302" s="21"/>
      <c r="D302" s="127" t="s">
        <v>143</v>
      </c>
      <c r="E302" s="21"/>
      <c r="F302" s="128" t="s">
        <v>483</v>
      </c>
      <c r="G302" s="21"/>
      <c r="H302" s="21"/>
      <c r="I302" s="49"/>
      <c r="J302" s="21"/>
      <c r="K302" s="21"/>
      <c r="L302" s="22"/>
      <c r="M302" s="129"/>
      <c r="N302" s="130"/>
      <c r="O302" s="36"/>
      <c r="P302" s="36"/>
      <c r="Q302" s="36"/>
      <c r="R302" s="36"/>
      <c r="S302" s="36"/>
      <c r="T302" s="37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T302" s="12" t="s">
        <v>143</v>
      </c>
      <c r="AU302" s="12" t="s">
        <v>80</v>
      </c>
    </row>
    <row r="303" spans="1:65" s="8" customFormat="1" x14ac:dyDescent="0.2">
      <c r="B303" s="131"/>
      <c r="D303" s="127" t="s">
        <v>149</v>
      </c>
      <c r="E303" s="132" t="s">
        <v>1</v>
      </c>
      <c r="F303" s="133" t="s">
        <v>484</v>
      </c>
      <c r="H303" s="132" t="s">
        <v>1</v>
      </c>
      <c r="I303" s="134"/>
      <c r="L303" s="131"/>
      <c r="M303" s="135"/>
      <c r="N303" s="136"/>
      <c r="O303" s="136"/>
      <c r="P303" s="136"/>
      <c r="Q303" s="136"/>
      <c r="R303" s="136"/>
      <c r="S303" s="136"/>
      <c r="T303" s="137"/>
      <c r="AT303" s="132" t="s">
        <v>149</v>
      </c>
      <c r="AU303" s="132" t="s">
        <v>80</v>
      </c>
      <c r="AV303" s="8" t="s">
        <v>78</v>
      </c>
      <c r="AW303" s="8" t="s">
        <v>32</v>
      </c>
      <c r="AX303" s="8" t="s">
        <v>72</v>
      </c>
      <c r="AY303" s="132" t="s">
        <v>135</v>
      </c>
    </row>
    <row r="304" spans="1:65" s="9" customFormat="1" x14ac:dyDescent="0.2">
      <c r="B304" s="138"/>
      <c r="D304" s="127" t="s">
        <v>149</v>
      </c>
      <c r="E304" s="139" t="s">
        <v>1</v>
      </c>
      <c r="F304" s="140" t="s">
        <v>1752</v>
      </c>
      <c r="H304" s="141">
        <v>204.238</v>
      </c>
      <c r="I304" s="142"/>
      <c r="L304" s="138"/>
      <c r="M304" s="143"/>
      <c r="N304" s="144"/>
      <c r="O304" s="144"/>
      <c r="P304" s="144"/>
      <c r="Q304" s="144"/>
      <c r="R304" s="144"/>
      <c r="S304" s="144"/>
      <c r="T304" s="145"/>
      <c r="AT304" s="139" t="s">
        <v>149</v>
      </c>
      <c r="AU304" s="139" t="s">
        <v>80</v>
      </c>
      <c r="AV304" s="9" t="s">
        <v>80</v>
      </c>
      <c r="AW304" s="9" t="s">
        <v>32</v>
      </c>
      <c r="AX304" s="9" t="s">
        <v>78</v>
      </c>
      <c r="AY304" s="139" t="s">
        <v>135</v>
      </c>
    </row>
    <row r="305" spans="1:65" s="9" customFormat="1" x14ac:dyDescent="0.2">
      <c r="B305" s="138"/>
      <c r="D305" s="127" t="s">
        <v>149</v>
      </c>
      <c r="F305" s="140" t="s">
        <v>1753</v>
      </c>
      <c r="H305" s="141">
        <v>375.798</v>
      </c>
      <c r="I305" s="142"/>
      <c r="L305" s="138"/>
      <c r="M305" s="143"/>
      <c r="N305" s="144"/>
      <c r="O305" s="144"/>
      <c r="P305" s="144"/>
      <c r="Q305" s="144"/>
      <c r="R305" s="144"/>
      <c r="S305" s="144"/>
      <c r="T305" s="145"/>
      <c r="AT305" s="139" t="s">
        <v>149</v>
      </c>
      <c r="AU305" s="139" t="s">
        <v>80</v>
      </c>
      <c r="AV305" s="9" t="s">
        <v>80</v>
      </c>
      <c r="AW305" s="9" t="s">
        <v>3</v>
      </c>
      <c r="AX305" s="9" t="s">
        <v>78</v>
      </c>
      <c r="AY305" s="139" t="s">
        <v>135</v>
      </c>
    </row>
    <row r="306" spans="1:65" s="2" customFormat="1" ht="24" customHeight="1" x14ac:dyDescent="0.2">
      <c r="A306" s="21"/>
      <c r="B306" s="113"/>
      <c r="C306" s="114" t="s">
        <v>418</v>
      </c>
      <c r="D306" s="114" t="s">
        <v>137</v>
      </c>
      <c r="E306" s="115" t="s">
        <v>488</v>
      </c>
      <c r="F306" s="116" t="s">
        <v>489</v>
      </c>
      <c r="G306" s="117" t="s">
        <v>275</v>
      </c>
      <c r="H306" s="118">
        <v>433.887</v>
      </c>
      <c r="I306" s="119"/>
      <c r="J306" s="120">
        <f>ROUND(I306*H306,2)</f>
        <v>0</v>
      </c>
      <c r="K306" s="116" t="s">
        <v>155</v>
      </c>
      <c r="L306" s="22"/>
      <c r="M306" s="121" t="s">
        <v>1</v>
      </c>
      <c r="N306" s="122" t="s">
        <v>40</v>
      </c>
      <c r="O306" s="36"/>
      <c r="P306" s="123">
        <f>O306*H306</f>
        <v>0</v>
      </c>
      <c r="Q306" s="123">
        <v>0</v>
      </c>
      <c r="R306" s="123">
        <f>Q306*H306</f>
        <v>0</v>
      </c>
      <c r="S306" s="123">
        <v>0</v>
      </c>
      <c r="T306" s="124">
        <f>S306*H306</f>
        <v>0</v>
      </c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R306" s="125" t="s">
        <v>141</v>
      </c>
      <c r="AT306" s="125" t="s">
        <v>137</v>
      </c>
      <c r="AU306" s="125" t="s">
        <v>80</v>
      </c>
      <c r="AY306" s="12" t="s">
        <v>135</v>
      </c>
      <c r="BE306" s="126">
        <f>IF(N306="základní",J306,0)</f>
        <v>0</v>
      </c>
      <c r="BF306" s="126">
        <f>IF(N306="snížená",J306,0)</f>
        <v>0</v>
      </c>
      <c r="BG306" s="126">
        <f>IF(N306="zákl. přenesená",J306,0)</f>
        <v>0</v>
      </c>
      <c r="BH306" s="126">
        <f>IF(N306="sníž. přenesená",J306,0)</f>
        <v>0</v>
      </c>
      <c r="BI306" s="126">
        <f>IF(N306="nulová",J306,0)</f>
        <v>0</v>
      </c>
      <c r="BJ306" s="12" t="s">
        <v>78</v>
      </c>
      <c r="BK306" s="126">
        <f>ROUND(I306*H306,2)</f>
        <v>0</v>
      </c>
      <c r="BL306" s="12" t="s">
        <v>141</v>
      </c>
      <c r="BM306" s="125" t="s">
        <v>1754</v>
      </c>
    </row>
    <row r="307" spans="1:65" s="2" customFormat="1" ht="39" x14ac:dyDescent="0.2">
      <c r="A307" s="21"/>
      <c r="B307" s="22"/>
      <c r="C307" s="21"/>
      <c r="D307" s="127" t="s">
        <v>143</v>
      </c>
      <c r="E307" s="21"/>
      <c r="F307" s="128" t="s">
        <v>491</v>
      </c>
      <c r="G307" s="21"/>
      <c r="H307" s="21"/>
      <c r="I307" s="49"/>
      <c r="J307" s="21"/>
      <c r="K307" s="21"/>
      <c r="L307" s="22"/>
      <c r="M307" s="129"/>
      <c r="N307" s="130"/>
      <c r="O307" s="36"/>
      <c r="P307" s="36"/>
      <c r="Q307" s="36"/>
      <c r="R307" s="36"/>
      <c r="S307" s="36"/>
      <c r="T307" s="37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T307" s="12" t="s">
        <v>143</v>
      </c>
      <c r="AU307" s="12" t="s">
        <v>80</v>
      </c>
    </row>
    <row r="308" spans="1:65" s="2" customFormat="1" ht="19.5" x14ac:dyDescent="0.2">
      <c r="A308" s="21"/>
      <c r="B308" s="22"/>
      <c r="C308" s="21"/>
      <c r="D308" s="127" t="s">
        <v>171</v>
      </c>
      <c r="E308" s="21"/>
      <c r="F308" s="154" t="s">
        <v>172</v>
      </c>
      <c r="G308" s="21"/>
      <c r="H308" s="21"/>
      <c r="I308" s="49"/>
      <c r="J308" s="21"/>
      <c r="K308" s="21"/>
      <c r="L308" s="22"/>
      <c r="M308" s="129"/>
      <c r="N308" s="130"/>
      <c r="O308" s="36"/>
      <c r="P308" s="36"/>
      <c r="Q308" s="36"/>
      <c r="R308" s="36"/>
      <c r="S308" s="36"/>
      <c r="T308" s="37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T308" s="12" t="s">
        <v>171</v>
      </c>
      <c r="AU308" s="12" t="s">
        <v>80</v>
      </c>
    </row>
    <row r="309" spans="1:65" s="8" customFormat="1" x14ac:dyDescent="0.2">
      <c r="B309" s="131"/>
      <c r="D309" s="127" t="s">
        <v>149</v>
      </c>
      <c r="E309" s="132" t="s">
        <v>1</v>
      </c>
      <c r="F309" s="133" t="s">
        <v>1692</v>
      </c>
      <c r="H309" s="132" t="s">
        <v>1</v>
      </c>
      <c r="I309" s="134"/>
      <c r="L309" s="131"/>
      <c r="M309" s="135"/>
      <c r="N309" s="136"/>
      <c r="O309" s="136"/>
      <c r="P309" s="136"/>
      <c r="Q309" s="136"/>
      <c r="R309" s="136"/>
      <c r="S309" s="136"/>
      <c r="T309" s="137"/>
      <c r="AT309" s="132" t="s">
        <v>149</v>
      </c>
      <c r="AU309" s="132" t="s">
        <v>80</v>
      </c>
      <c r="AV309" s="8" t="s">
        <v>78</v>
      </c>
      <c r="AW309" s="8" t="s">
        <v>32</v>
      </c>
      <c r="AX309" s="8" t="s">
        <v>72</v>
      </c>
      <c r="AY309" s="132" t="s">
        <v>135</v>
      </c>
    </row>
    <row r="310" spans="1:65" s="9" customFormat="1" x14ac:dyDescent="0.2">
      <c r="B310" s="138"/>
      <c r="D310" s="127" t="s">
        <v>149</v>
      </c>
      <c r="E310" s="139" t="s">
        <v>1</v>
      </c>
      <c r="F310" s="140" t="s">
        <v>1755</v>
      </c>
      <c r="H310" s="141">
        <v>67.198999999999998</v>
      </c>
      <c r="I310" s="142"/>
      <c r="L310" s="138"/>
      <c r="M310" s="143"/>
      <c r="N310" s="144"/>
      <c r="O310" s="144"/>
      <c r="P310" s="144"/>
      <c r="Q310" s="144"/>
      <c r="R310" s="144"/>
      <c r="S310" s="144"/>
      <c r="T310" s="145"/>
      <c r="AT310" s="139" t="s">
        <v>149</v>
      </c>
      <c r="AU310" s="139" t="s">
        <v>80</v>
      </c>
      <c r="AV310" s="9" t="s">
        <v>80</v>
      </c>
      <c r="AW310" s="9" t="s">
        <v>32</v>
      </c>
      <c r="AX310" s="9" t="s">
        <v>72</v>
      </c>
      <c r="AY310" s="139" t="s">
        <v>135</v>
      </c>
    </row>
    <row r="311" spans="1:65" s="9" customFormat="1" x14ac:dyDescent="0.2">
      <c r="B311" s="138"/>
      <c r="D311" s="127" t="s">
        <v>149</v>
      </c>
      <c r="E311" s="139" t="s">
        <v>1</v>
      </c>
      <c r="F311" s="140" t="s">
        <v>1756</v>
      </c>
      <c r="H311" s="141">
        <v>72.611000000000004</v>
      </c>
      <c r="I311" s="142"/>
      <c r="L311" s="138"/>
      <c r="M311" s="143"/>
      <c r="N311" s="144"/>
      <c r="O311" s="144"/>
      <c r="P311" s="144"/>
      <c r="Q311" s="144"/>
      <c r="R311" s="144"/>
      <c r="S311" s="144"/>
      <c r="T311" s="145"/>
      <c r="AT311" s="139" t="s">
        <v>149</v>
      </c>
      <c r="AU311" s="139" t="s">
        <v>80</v>
      </c>
      <c r="AV311" s="9" t="s">
        <v>80</v>
      </c>
      <c r="AW311" s="9" t="s">
        <v>32</v>
      </c>
      <c r="AX311" s="9" t="s">
        <v>72</v>
      </c>
      <c r="AY311" s="139" t="s">
        <v>135</v>
      </c>
    </row>
    <row r="312" spans="1:65" s="9" customFormat="1" x14ac:dyDescent="0.2">
      <c r="B312" s="138"/>
      <c r="D312" s="127" t="s">
        <v>149</v>
      </c>
      <c r="E312" s="139" t="s">
        <v>1</v>
      </c>
      <c r="F312" s="140" t="s">
        <v>1757</v>
      </c>
      <c r="H312" s="141">
        <v>50.557000000000002</v>
      </c>
      <c r="I312" s="142"/>
      <c r="L312" s="138"/>
      <c r="M312" s="143"/>
      <c r="N312" s="144"/>
      <c r="O312" s="144"/>
      <c r="P312" s="144"/>
      <c r="Q312" s="144"/>
      <c r="R312" s="144"/>
      <c r="S312" s="144"/>
      <c r="T312" s="145"/>
      <c r="AT312" s="139" t="s">
        <v>149</v>
      </c>
      <c r="AU312" s="139" t="s">
        <v>80</v>
      </c>
      <c r="AV312" s="9" t="s">
        <v>80</v>
      </c>
      <c r="AW312" s="9" t="s">
        <v>32</v>
      </c>
      <c r="AX312" s="9" t="s">
        <v>72</v>
      </c>
      <c r="AY312" s="139" t="s">
        <v>135</v>
      </c>
    </row>
    <row r="313" spans="1:65" s="9" customFormat="1" x14ac:dyDescent="0.2">
      <c r="B313" s="138"/>
      <c r="D313" s="127" t="s">
        <v>149</v>
      </c>
      <c r="E313" s="139" t="s">
        <v>1</v>
      </c>
      <c r="F313" s="140" t="s">
        <v>1758</v>
      </c>
      <c r="H313" s="141">
        <v>9.4710000000000001</v>
      </c>
      <c r="I313" s="142"/>
      <c r="L313" s="138"/>
      <c r="M313" s="143"/>
      <c r="N313" s="144"/>
      <c r="O313" s="144"/>
      <c r="P313" s="144"/>
      <c r="Q313" s="144"/>
      <c r="R313" s="144"/>
      <c r="S313" s="144"/>
      <c r="T313" s="145"/>
      <c r="AT313" s="139" t="s">
        <v>149</v>
      </c>
      <c r="AU313" s="139" t="s">
        <v>80</v>
      </c>
      <c r="AV313" s="9" t="s">
        <v>80</v>
      </c>
      <c r="AW313" s="9" t="s">
        <v>32</v>
      </c>
      <c r="AX313" s="9" t="s">
        <v>72</v>
      </c>
      <c r="AY313" s="139" t="s">
        <v>135</v>
      </c>
    </row>
    <row r="314" spans="1:65" s="9" customFormat="1" x14ac:dyDescent="0.2">
      <c r="B314" s="138"/>
      <c r="D314" s="127" t="s">
        <v>149</v>
      </c>
      <c r="E314" s="139" t="s">
        <v>1</v>
      </c>
      <c r="F314" s="140" t="s">
        <v>1759</v>
      </c>
      <c r="H314" s="141">
        <v>13.981</v>
      </c>
      <c r="I314" s="142"/>
      <c r="L314" s="138"/>
      <c r="M314" s="143"/>
      <c r="N314" s="144"/>
      <c r="O314" s="144"/>
      <c r="P314" s="144"/>
      <c r="Q314" s="144"/>
      <c r="R314" s="144"/>
      <c r="S314" s="144"/>
      <c r="T314" s="145"/>
      <c r="AT314" s="139" t="s">
        <v>149</v>
      </c>
      <c r="AU314" s="139" t="s">
        <v>80</v>
      </c>
      <c r="AV314" s="9" t="s">
        <v>80</v>
      </c>
      <c r="AW314" s="9" t="s">
        <v>32</v>
      </c>
      <c r="AX314" s="9" t="s">
        <v>72</v>
      </c>
      <c r="AY314" s="139" t="s">
        <v>135</v>
      </c>
    </row>
    <row r="315" spans="1:65" s="9" customFormat="1" x14ac:dyDescent="0.2">
      <c r="B315" s="138"/>
      <c r="D315" s="127" t="s">
        <v>149</v>
      </c>
      <c r="E315" s="139" t="s">
        <v>1</v>
      </c>
      <c r="F315" s="140" t="s">
        <v>1760</v>
      </c>
      <c r="H315" s="141">
        <v>78.022999999999996</v>
      </c>
      <c r="I315" s="142"/>
      <c r="L315" s="138"/>
      <c r="M315" s="143"/>
      <c r="N315" s="144"/>
      <c r="O315" s="144"/>
      <c r="P315" s="144"/>
      <c r="Q315" s="144"/>
      <c r="R315" s="144"/>
      <c r="S315" s="144"/>
      <c r="T315" s="145"/>
      <c r="AT315" s="139" t="s">
        <v>149</v>
      </c>
      <c r="AU315" s="139" t="s">
        <v>80</v>
      </c>
      <c r="AV315" s="9" t="s">
        <v>80</v>
      </c>
      <c r="AW315" s="9" t="s">
        <v>32</v>
      </c>
      <c r="AX315" s="9" t="s">
        <v>72</v>
      </c>
      <c r="AY315" s="139" t="s">
        <v>135</v>
      </c>
    </row>
    <row r="316" spans="1:65" s="9" customFormat="1" x14ac:dyDescent="0.2">
      <c r="B316" s="138"/>
      <c r="D316" s="127" t="s">
        <v>149</v>
      </c>
      <c r="E316" s="139" t="s">
        <v>1</v>
      </c>
      <c r="F316" s="140" t="s">
        <v>1761</v>
      </c>
      <c r="H316" s="141">
        <v>23.509</v>
      </c>
      <c r="I316" s="142"/>
      <c r="L316" s="138"/>
      <c r="M316" s="143"/>
      <c r="N316" s="144"/>
      <c r="O316" s="144"/>
      <c r="P316" s="144"/>
      <c r="Q316" s="144"/>
      <c r="R316" s="144"/>
      <c r="S316" s="144"/>
      <c r="T316" s="145"/>
      <c r="AT316" s="139" t="s">
        <v>149</v>
      </c>
      <c r="AU316" s="139" t="s">
        <v>80</v>
      </c>
      <c r="AV316" s="9" t="s">
        <v>80</v>
      </c>
      <c r="AW316" s="9" t="s">
        <v>32</v>
      </c>
      <c r="AX316" s="9" t="s">
        <v>72</v>
      </c>
      <c r="AY316" s="139" t="s">
        <v>135</v>
      </c>
    </row>
    <row r="317" spans="1:65" s="9" customFormat="1" x14ac:dyDescent="0.2">
      <c r="B317" s="138"/>
      <c r="D317" s="127" t="s">
        <v>149</v>
      </c>
      <c r="E317" s="139" t="s">
        <v>1</v>
      </c>
      <c r="F317" s="140" t="s">
        <v>1762</v>
      </c>
      <c r="H317" s="141">
        <v>28.741</v>
      </c>
      <c r="I317" s="142"/>
      <c r="L317" s="138"/>
      <c r="M317" s="143"/>
      <c r="N317" s="144"/>
      <c r="O317" s="144"/>
      <c r="P317" s="144"/>
      <c r="Q317" s="144"/>
      <c r="R317" s="144"/>
      <c r="S317" s="144"/>
      <c r="T317" s="145"/>
      <c r="AT317" s="139" t="s">
        <v>149</v>
      </c>
      <c r="AU317" s="139" t="s">
        <v>80</v>
      </c>
      <c r="AV317" s="9" t="s">
        <v>80</v>
      </c>
      <c r="AW317" s="9" t="s">
        <v>32</v>
      </c>
      <c r="AX317" s="9" t="s">
        <v>72</v>
      </c>
      <c r="AY317" s="139" t="s">
        <v>135</v>
      </c>
    </row>
    <row r="318" spans="1:65" s="9" customFormat="1" x14ac:dyDescent="0.2">
      <c r="B318" s="138"/>
      <c r="D318" s="127" t="s">
        <v>149</v>
      </c>
      <c r="E318" s="139" t="s">
        <v>1</v>
      </c>
      <c r="F318" s="140" t="s">
        <v>1763</v>
      </c>
      <c r="H318" s="141">
        <v>24.489000000000001</v>
      </c>
      <c r="I318" s="142"/>
      <c r="L318" s="138"/>
      <c r="M318" s="143"/>
      <c r="N318" s="144"/>
      <c r="O318" s="144"/>
      <c r="P318" s="144"/>
      <c r="Q318" s="144"/>
      <c r="R318" s="144"/>
      <c r="S318" s="144"/>
      <c r="T318" s="145"/>
      <c r="AT318" s="139" t="s">
        <v>149</v>
      </c>
      <c r="AU318" s="139" t="s">
        <v>80</v>
      </c>
      <c r="AV318" s="9" t="s">
        <v>80</v>
      </c>
      <c r="AW318" s="9" t="s">
        <v>32</v>
      </c>
      <c r="AX318" s="9" t="s">
        <v>72</v>
      </c>
      <c r="AY318" s="139" t="s">
        <v>135</v>
      </c>
    </row>
    <row r="319" spans="1:65" s="9" customFormat="1" x14ac:dyDescent="0.2">
      <c r="B319" s="138"/>
      <c r="D319" s="127" t="s">
        <v>149</v>
      </c>
      <c r="E319" s="139" t="s">
        <v>1</v>
      </c>
      <c r="F319" s="140" t="s">
        <v>1764</v>
      </c>
      <c r="H319" s="141">
        <v>27.06</v>
      </c>
      <c r="I319" s="142"/>
      <c r="L319" s="138"/>
      <c r="M319" s="143"/>
      <c r="N319" s="144"/>
      <c r="O319" s="144"/>
      <c r="P319" s="144"/>
      <c r="Q319" s="144"/>
      <c r="R319" s="144"/>
      <c r="S319" s="144"/>
      <c r="T319" s="145"/>
      <c r="AT319" s="139" t="s">
        <v>149</v>
      </c>
      <c r="AU319" s="139" t="s">
        <v>80</v>
      </c>
      <c r="AV319" s="9" t="s">
        <v>80</v>
      </c>
      <c r="AW319" s="9" t="s">
        <v>32</v>
      </c>
      <c r="AX319" s="9" t="s">
        <v>72</v>
      </c>
      <c r="AY319" s="139" t="s">
        <v>135</v>
      </c>
    </row>
    <row r="320" spans="1:65" s="8" customFormat="1" x14ac:dyDescent="0.2">
      <c r="B320" s="131"/>
      <c r="D320" s="127" t="s">
        <v>149</v>
      </c>
      <c r="E320" s="132" t="s">
        <v>1</v>
      </c>
      <c r="F320" s="133" t="s">
        <v>188</v>
      </c>
      <c r="H320" s="132" t="s">
        <v>1</v>
      </c>
      <c r="I320" s="134"/>
      <c r="L320" s="131"/>
      <c r="M320" s="135"/>
      <c r="N320" s="136"/>
      <c r="O320" s="136"/>
      <c r="P320" s="136"/>
      <c r="Q320" s="136"/>
      <c r="R320" s="136"/>
      <c r="S320" s="136"/>
      <c r="T320" s="137"/>
      <c r="AT320" s="132" t="s">
        <v>149</v>
      </c>
      <c r="AU320" s="132" t="s">
        <v>80</v>
      </c>
      <c r="AV320" s="8" t="s">
        <v>78</v>
      </c>
      <c r="AW320" s="8" t="s">
        <v>32</v>
      </c>
      <c r="AX320" s="8" t="s">
        <v>72</v>
      </c>
      <c r="AY320" s="132" t="s">
        <v>135</v>
      </c>
    </row>
    <row r="321" spans="1:65" s="9" customFormat="1" x14ac:dyDescent="0.2">
      <c r="B321" s="138"/>
      <c r="D321" s="127" t="s">
        <v>149</v>
      </c>
      <c r="E321" s="139" t="s">
        <v>1</v>
      </c>
      <c r="F321" s="140" t="s">
        <v>1765</v>
      </c>
      <c r="H321" s="141">
        <v>38.246000000000002</v>
      </c>
      <c r="I321" s="142"/>
      <c r="L321" s="138"/>
      <c r="M321" s="143"/>
      <c r="N321" s="144"/>
      <c r="O321" s="144"/>
      <c r="P321" s="144"/>
      <c r="Q321" s="144"/>
      <c r="R321" s="144"/>
      <c r="S321" s="144"/>
      <c r="T321" s="145"/>
      <c r="AT321" s="139" t="s">
        <v>149</v>
      </c>
      <c r="AU321" s="139" t="s">
        <v>80</v>
      </c>
      <c r="AV321" s="9" t="s">
        <v>80</v>
      </c>
      <c r="AW321" s="9" t="s">
        <v>32</v>
      </c>
      <c r="AX321" s="9" t="s">
        <v>72</v>
      </c>
      <c r="AY321" s="139" t="s">
        <v>135</v>
      </c>
    </row>
    <row r="322" spans="1:65" s="10" customFormat="1" x14ac:dyDescent="0.2">
      <c r="B322" s="146"/>
      <c r="D322" s="127" t="s">
        <v>149</v>
      </c>
      <c r="E322" s="147" t="s">
        <v>1</v>
      </c>
      <c r="F322" s="148" t="s">
        <v>165</v>
      </c>
      <c r="H322" s="149">
        <v>433.88699999999994</v>
      </c>
      <c r="I322" s="150"/>
      <c r="L322" s="146"/>
      <c r="M322" s="151"/>
      <c r="N322" s="152"/>
      <c r="O322" s="152"/>
      <c r="P322" s="152"/>
      <c r="Q322" s="152"/>
      <c r="R322" s="152"/>
      <c r="S322" s="152"/>
      <c r="T322" s="153"/>
      <c r="AT322" s="147" t="s">
        <v>149</v>
      </c>
      <c r="AU322" s="147" t="s">
        <v>80</v>
      </c>
      <c r="AV322" s="10" t="s">
        <v>141</v>
      </c>
      <c r="AW322" s="10" t="s">
        <v>32</v>
      </c>
      <c r="AX322" s="10" t="s">
        <v>78</v>
      </c>
      <c r="AY322" s="147" t="s">
        <v>135</v>
      </c>
    </row>
    <row r="323" spans="1:65" s="2" customFormat="1" ht="16.5" customHeight="1" x14ac:dyDescent="0.2">
      <c r="A323" s="21"/>
      <c r="B323" s="113"/>
      <c r="C323" s="163" t="s">
        <v>422</v>
      </c>
      <c r="D323" s="163" t="s">
        <v>479</v>
      </c>
      <c r="E323" s="164" t="s">
        <v>510</v>
      </c>
      <c r="F323" s="165" t="s">
        <v>511</v>
      </c>
      <c r="G323" s="166" t="s">
        <v>453</v>
      </c>
      <c r="H323" s="167">
        <v>798.35199999999998</v>
      </c>
      <c r="I323" s="168"/>
      <c r="J323" s="169">
        <f>ROUND(I323*H323,2)</f>
        <v>0</v>
      </c>
      <c r="K323" s="165" t="s">
        <v>155</v>
      </c>
      <c r="L323" s="170"/>
      <c r="M323" s="171" t="s">
        <v>1</v>
      </c>
      <c r="N323" s="172" t="s">
        <v>40</v>
      </c>
      <c r="O323" s="36"/>
      <c r="P323" s="123">
        <f>O323*H323</f>
        <v>0</v>
      </c>
      <c r="Q323" s="123">
        <v>0.3</v>
      </c>
      <c r="R323" s="123">
        <f>Q323*H323</f>
        <v>239.50559999999999</v>
      </c>
      <c r="S323" s="123">
        <v>0</v>
      </c>
      <c r="T323" s="124">
        <f>S323*H323</f>
        <v>0</v>
      </c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R323" s="125" t="s">
        <v>209</v>
      </c>
      <c r="AT323" s="125" t="s">
        <v>479</v>
      </c>
      <c r="AU323" s="125" t="s">
        <v>80</v>
      </c>
      <c r="AY323" s="12" t="s">
        <v>135</v>
      </c>
      <c r="BE323" s="126">
        <f>IF(N323="základní",J323,0)</f>
        <v>0</v>
      </c>
      <c r="BF323" s="126">
        <f>IF(N323="snížená",J323,0)</f>
        <v>0</v>
      </c>
      <c r="BG323" s="126">
        <f>IF(N323="zákl. přenesená",J323,0)</f>
        <v>0</v>
      </c>
      <c r="BH323" s="126">
        <f>IF(N323="sníž. přenesená",J323,0)</f>
        <v>0</v>
      </c>
      <c r="BI323" s="126">
        <f>IF(N323="nulová",J323,0)</f>
        <v>0</v>
      </c>
      <c r="BJ323" s="12" t="s">
        <v>78</v>
      </c>
      <c r="BK323" s="126">
        <f>ROUND(I323*H323,2)</f>
        <v>0</v>
      </c>
      <c r="BL323" s="12" t="s">
        <v>141</v>
      </c>
      <c r="BM323" s="125" t="s">
        <v>1766</v>
      </c>
    </row>
    <row r="324" spans="1:65" s="2" customFormat="1" x14ac:dyDescent="0.2">
      <c r="A324" s="21"/>
      <c r="B324" s="22"/>
      <c r="C324" s="21"/>
      <c r="D324" s="127" t="s">
        <v>143</v>
      </c>
      <c r="E324" s="21"/>
      <c r="F324" s="128" t="s">
        <v>511</v>
      </c>
      <c r="G324" s="21"/>
      <c r="H324" s="21"/>
      <c r="I324" s="49"/>
      <c r="J324" s="21"/>
      <c r="K324" s="21"/>
      <c r="L324" s="22"/>
      <c r="M324" s="129"/>
      <c r="N324" s="130"/>
      <c r="O324" s="36"/>
      <c r="P324" s="36"/>
      <c r="Q324" s="36"/>
      <c r="R324" s="36"/>
      <c r="S324" s="36"/>
      <c r="T324" s="37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T324" s="12" t="s">
        <v>143</v>
      </c>
      <c r="AU324" s="12" t="s">
        <v>80</v>
      </c>
    </row>
    <row r="325" spans="1:65" s="9" customFormat="1" x14ac:dyDescent="0.2">
      <c r="B325" s="138"/>
      <c r="D325" s="127" t="s">
        <v>149</v>
      </c>
      <c r="F325" s="140" t="s">
        <v>1767</v>
      </c>
      <c r="H325" s="141">
        <v>798.35199999999998</v>
      </c>
      <c r="I325" s="142"/>
      <c r="L325" s="138"/>
      <c r="M325" s="143"/>
      <c r="N325" s="144"/>
      <c r="O325" s="144"/>
      <c r="P325" s="144"/>
      <c r="Q325" s="144"/>
      <c r="R325" s="144"/>
      <c r="S325" s="144"/>
      <c r="T325" s="145"/>
      <c r="AT325" s="139" t="s">
        <v>149</v>
      </c>
      <c r="AU325" s="139" t="s">
        <v>80</v>
      </c>
      <c r="AV325" s="9" t="s">
        <v>80</v>
      </c>
      <c r="AW325" s="9" t="s">
        <v>3</v>
      </c>
      <c r="AX325" s="9" t="s">
        <v>78</v>
      </c>
      <c r="AY325" s="139" t="s">
        <v>135</v>
      </c>
    </row>
    <row r="326" spans="1:65" s="7" customFormat="1" ht="22.9" customHeight="1" x14ac:dyDescent="0.2">
      <c r="B326" s="100"/>
      <c r="D326" s="101" t="s">
        <v>71</v>
      </c>
      <c r="E326" s="111" t="s">
        <v>80</v>
      </c>
      <c r="F326" s="111" t="s">
        <v>525</v>
      </c>
      <c r="I326" s="103"/>
      <c r="J326" s="112">
        <f>BK326</f>
        <v>0</v>
      </c>
      <c r="L326" s="100"/>
      <c r="M326" s="105"/>
      <c r="N326" s="106"/>
      <c r="O326" s="106"/>
      <c r="P326" s="107">
        <f>SUM(P327:P333)</f>
        <v>0</v>
      </c>
      <c r="Q326" s="106"/>
      <c r="R326" s="107">
        <f>SUM(R327:R333)</f>
        <v>197.93155200000001</v>
      </c>
      <c r="S326" s="106"/>
      <c r="T326" s="108">
        <f>SUM(T327:T333)</f>
        <v>0</v>
      </c>
      <c r="AR326" s="101" t="s">
        <v>78</v>
      </c>
      <c r="AT326" s="109" t="s">
        <v>71</v>
      </c>
      <c r="AU326" s="109" t="s">
        <v>78</v>
      </c>
      <c r="AY326" s="101" t="s">
        <v>135</v>
      </c>
      <c r="BK326" s="110">
        <f>SUM(BK327:BK333)</f>
        <v>0</v>
      </c>
    </row>
    <row r="327" spans="1:65" s="2" customFormat="1" ht="24" customHeight="1" x14ac:dyDescent="0.2">
      <c r="A327" s="21"/>
      <c r="B327" s="113"/>
      <c r="C327" s="114" t="s">
        <v>432</v>
      </c>
      <c r="D327" s="114" t="s">
        <v>137</v>
      </c>
      <c r="E327" s="115" t="s">
        <v>527</v>
      </c>
      <c r="F327" s="116" t="s">
        <v>528</v>
      </c>
      <c r="G327" s="117" t="s">
        <v>234</v>
      </c>
      <c r="H327" s="118">
        <v>873.6</v>
      </c>
      <c r="I327" s="119"/>
      <c r="J327" s="120">
        <f>ROUND(I327*H327,2)</f>
        <v>0</v>
      </c>
      <c r="K327" s="116" t="s">
        <v>155</v>
      </c>
      <c r="L327" s="22"/>
      <c r="M327" s="121" t="s">
        <v>1</v>
      </c>
      <c r="N327" s="122" t="s">
        <v>40</v>
      </c>
      <c r="O327" s="36"/>
      <c r="P327" s="123">
        <f>O327*H327</f>
        <v>0</v>
      </c>
      <c r="Q327" s="123">
        <v>0.22656999999999999</v>
      </c>
      <c r="R327" s="123">
        <f>Q327*H327</f>
        <v>197.93155200000001</v>
      </c>
      <c r="S327" s="123">
        <v>0</v>
      </c>
      <c r="T327" s="124">
        <f>S327*H327</f>
        <v>0</v>
      </c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R327" s="125" t="s">
        <v>141</v>
      </c>
      <c r="AT327" s="125" t="s">
        <v>137</v>
      </c>
      <c r="AU327" s="125" t="s">
        <v>80</v>
      </c>
      <c r="AY327" s="12" t="s">
        <v>135</v>
      </c>
      <c r="BE327" s="126">
        <f>IF(N327="základní",J327,0)</f>
        <v>0</v>
      </c>
      <c r="BF327" s="126">
        <f>IF(N327="snížená",J327,0)</f>
        <v>0</v>
      </c>
      <c r="BG327" s="126">
        <f>IF(N327="zákl. přenesená",J327,0)</f>
        <v>0</v>
      </c>
      <c r="BH327" s="126">
        <f>IF(N327="sníž. přenesená",J327,0)</f>
        <v>0</v>
      </c>
      <c r="BI327" s="126">
        <f>IF(N327="nulová",J327,0)</f>
        <v>0</v>
      </c>
      <c r="BJ327" s="12" t="s">
        <v>78</v>
      </c>
      <c r="BK327" s="126">
        <f>ROUND(I327*H327,2)</f>
        <v>0</v>
      </c>
      <c r="BL327" s="12" t="s">
        <v>141</v>
      </c>
      <c r="BM327" s="125" t="s">
        <v>1768</v>
      </c>
    </row>
    <row r="328" spans="1:65" s="2" customFormat="1" ht="39" x14ac:dyDescent="0.2">
      <c r="A328" s="21"/>
      <c r="B328" s="22"/>
      <c r="C328" s="21"/>
      <c r="D328" s="127" t="s">
        <v>143</v>
      </c>
      <c r="E328" s="21"/>
      <c r="F328" s="128" t="s">
        <v>530</v>
      </c>
      <c r="G328" s="21"/>
      <c r="H328" s="21"/>
      <c r="I328" s="49"/>
      <c r="J328" s="21"/>
      <c r="K328" s="21"/>
      <c r="L328" s="22"/>
      <c r="M328" s="129"/>
      <c r="N328" s="130"/>
      <c r="O328" s="36"/>
      <c r="P328" s="36"/>
      <c r="Q328" s="36"/>
      <c r="R328" s="36"/>
      <c r="S328" s="36"/>
      <c r="T328" s="37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T328" s="12" t="s">
        <v>143</v>
      </c>
      <c r="AU328" s="12" t="s">
        <v>80</v>
      </c>
    </row>
    <row r="329" spans="1:65" s="2" customFormat="1" ht="19.5" x14ac:dyDescent="0.2">
      <c r="A329" s="21"/>
      <c r="B329" s="22"/>
      <c r="C329" s="21"/>
      <c r="D329" s="127" t="s">
        <v>171</v>
      </c>
      <c r="E329" s="21"/>
      <c r="F329" s="154" t="s">
        <v>1647</v>
      </c>
      <c r="G329" s="21"/>
      <c r="H329" s="21"/>
      <c r="I329" s="49"/>
      <c r="J329" s="21"/>
      <c r="K329" s="21"/>
      <c r="L329" s="22"/>
      <c r="M329" s="129"/>
      <c r="N329" s="130"/>
      <c r="O329" s="36"/>
      <c r="P329" s="36"/>
      <c r="Q329" s="36"/>
      <c r="R329" s="36"/>
      <c r="S329" s="36"/>
      <c r="T329" s="37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T329" s="12" t="s">
        <v>171</v>
      </c>
      <c r="AU329" s="12" t="s">
        <v>80</v>
      </c>
    </row>
    <row r="330" spans="1:65" s="9" customFormat="1" x14ac:dyDescent="0.2">
      <c r="B330" s="138"/>
      <c r="D330" s="127" t="s">
        <v>149</v>
      </c>
      <c r="E330" s="139" t="s">
        <v>1</v>
      </c>
      <c r="F330" s="140" t="s">
        <v>1769</v>
      </c>
      <c r="H330" s="141">
        <v>873.6</v>
      </c>
      <c r="I330" s="142"/>
      <c r="L330" s="138"/>
      <c r="M330" s="143"/>
      <c r="N330" s="144"/>
      <c r="O330" s="144"/>
      <c r="P330" s="144"/>
      <c r="Q330" s="144"/>
      <c r="R330" s="144"/>
      <c r="S330" s="144"/>
      <c r="T330" s="145"/>
      <c r="AT330" s="139" t="s">
        <v>149</v>
      </c>
      <c r="AU330" s="139" t="s">
        <v>80</v>
      </c>
      <c r="AV330" s="9" t="s">
        <v>80</v>
      </c>
      <c r="AW330" s="9" t="s">
        <v>32</v>
      </c>
      <c r="AX330" s="9" t="s">
        <v>78</v>
      </c>
      <c r="AY330" s="139" t="s">
        <v>135</v>
      </c>
    </row>
    <row r="331" spans="1:65" s="2" customFormat="1" ht="24" customHeight="1" x14ac:dyDescent="0.2">
      <c r="A331" s="21"/>
      <c r="B331" s="113"/>
      <c r="C331" s="114" t="s">
        <v>441</v>
      </c>
      <c r="D331" s="114" t="s">
        <v>137</v>
      </c>
      <c r="E331" s="115" t="s">
        <v>533</v>
      </c>
      <c r="F331" s="116" t="s">
        <v>534</v>
      </c>
      <c r="G331" s="117" t="s">
        <v>140</v>
      </c>
      <c r="H331" s="118">
        <v>960.96</v>
      </c>
      <c r="I331" s="119"/>
      <c r="J331" s="120">
        <f>ROUND(I331*H331,2)</f>
        <v>0</v>
      </c>
      <c r="K331" s="116" t="s">
        <v>155</v>
      </c>
      <c r="L331" s="22"/>
      <c r="M331" s="121" t="s">
        <v>1</v>
      </c>
      <c r="N331" s="122" t="s">
        <v>40</v>
      </c>
      <c r="O331" s="36"/>
      <c r="P331" s="123">
        <f>O331*H331</f>
        <v>0</v>
      </c>
      <c r="Q331" s="123">
        <v>0</v>
      </c>
      <c r="R331" s="123">
        <f>Q331*H331</f>
        <v>0</v>
      </c>
      <c r="S331" s="123">
        <v>0</v>
      </c>
      <c r="T331" s="124">
        <f>S331*H331</f>
        <v>0</v>
      </c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R331" s="125" t="s">
        <v>141</v>
      </c>
      <c r="AT331" s="125" t="s">
        <v>137</v>
      </c>
      <c r="AU331" s="125" t="s">
        <v>80</v>
      </c>
      <c r="AY331" s="12" t="s">
        <v>135</v>
      </c>
      <c r="BE331" s="126">
        <f>IF(N331="základní",J331,0)</f>
        <v>0</v>
      </c>
      <c r="BF331" s="126">
        <f>IF(N331="snížená",J331,0)</f>
        <v>0</v>
      </c>
      <c r="BG331" s="126">
        <f>IF(N331="zákl. přenesená",J331,0)</f>
        <v>0</v>
      </c>
      <c r="BH331" s="126">
        <f>IF(N331="sníž. přenesená",J331,0)</f>
        <v>0</v>
      </c>
      <c r="BI331" s="126">
        <f>IF(N331="nulová",J331,0)</f>
        <v>0</v>
      </c>
      <c r="BJ331" s="12" t="s">
        <v>78</v>
      </c>
      <c r="BK331" s="126">
        <f>ROUND(I331*H331,2)</f>
        <v>0</v>
      </c>
      <c r="BL331" s="12" t="s">
        <v>141</v>
      </c>
      <c r="BM331" s="125" t="s">
        <v>1770</v>
      </c>
    </row>
    <row r="332" spans="1:65" s="2" customFormat="1" ht="29.25" x14ac:dyDescent="0.2">
      <c r="A332" s="21"/>
      <c r="B332" s="22"/>
      <c r="C332" s="21"/>
      <c r="D332" s="127" t="s">
        <v>143</v>
      </c>
      <c r="E332" s="21"/>
      <c r="F332" s="128" t="s">
        <v>536</v>
      </c>
      <c r="G332" s="21"/>
      <c r="H332" s="21"/>
      <c r="I332" s="49"/>
      <c r="J332" s="21"/>
      <c r="K332" s="21"/>
      <c r="L332" s="22"/>
      <c r="M332" s="129"/>
      <c r="N332" s="130"/>
      <c r="O332" s="36"/>
      <c r="P332" s="36"/>
      <c r="Q332" s="36"/>
      <c r="R332" s="36"/>
      <c r="S332" s="36"/>
      <c r="T332" s="37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T332" s="12" t="s">
        <v>143</v>
      </c>
      <c r="AU332" s="12" t="s">
        <v>80</v>
      </c>
    </row>
    <row r="333" spans="1:65" s="9" customFormat="1" x14ac:dyDescent="0.2">
      <c r="B333" s="138"/>
      <c r="D333" s="127" t="s">
        <v>149</v>
      </c>
      <c r="E333" s="139" t="s">
        <v>1</v>
      </c>
      <c r="F333" s="140" t="s">
        <v>1771</v>
      </c>
      <c r="H333" s="141">
        <v>960.96</v>
      </c>
      <c r="I333" s="142"/>
      <c r="L333" s="138"/>
      <c r="M333" s="143"/>
      <c r="N333" s="144"/>
      <c r="O333" s="144"/>
      <c r="P333" s="144"/>
      <c r="Q333" s="144"/>
      <c r="R333" s="144"/>
      <c r="S333" s="144"/>
      <c r="T333" s="145"/>
      <c r="AT333" s="139" t="s">
        <v>149</v>
      </c>
      <c r="AU333" s="139" t="s">
        <v>80</v>
      </c>
      <c r="AV333" s="9" t="s">
        <v>80</v>
      </c>
      <c r="AW333" s="9" t="s">
        <v>32</v>
      </c>
      <c r="AX333" s="9" t="s">
        <v>78</v>
      </c>
      <c r="AY333" s="139" t="s">
        <v>135</v>
      </c>
    </row>
    <row r="334" spans="1:65" s="7" customFormat="1" ht="22.9" customHeight="1" x14ac:dyDescent="0.2">
      <c r="B334" s="100"/>
      <c r="D334" s="101" t="s">
        <v>71</v>
      </c>
      <c r="E334" s="111" t="s">
        <v>141</v>
      </c>
      <c r="F334" s="111" t="s">
        <v>598</v>
      </c>
      <c r="I334" s="103"/>
      <c r="J334" s="112">
        <f>BK334</f>
        <v>0</v>
      </c>
      <c r="L334" s="100"/>
      <c r="M334" s="105"/>
      <c r="N334" s="106"/>
      <c r="O334" s="106"/>
      <c r="P334" s="107">
        <f>SUM(P335:P376)</f>
        <v>0</v>
      </c>
      <c r="Q334" s="106"/>
      <c r="R334" s="107">
        <f>SUM(R335:R376)</f>
        <v>0.11035529999999999</v>
      </c>
      <c r="S334" s="106"/>
      <c r="T334" s="108">
        <f>SUM(T335:T376)</f>
        <v>0</v>
      </c>
      <c r="AR334" s="101" t="s">
        <v>78</v>
      </c>
      <c r="AT334" s="109" t="s">
        <v>71</v>
      </c>
      <c r="AU334" s="109" t="s">
        <v>78</v>
      </c>
      <c r="AY334" s="101" t="s">
        <v>135</v>
      </c>
      <c r="BK334" s="110">
        <f>SUM(BK335:BK376)</f>
        <v>0</v>
      </c>
    </row>
    <row r="335" spans="1:65" s="2" customFormat="1" ht="24" customHeight="1" x14ac:dyDescent="0.2">
      <c r="A335" s="21"/>
      <c r="B335" s="113"/>
      <c r="C335" s="114" t="s">
        <v>445</v>
      </c>
      <c r="D335" s="114" t="s">
        <v>137</v>
      </c>
      <c r="E335" s="115" t="s">
        <v>600</v>
      </c>
      <c r="F335" s="116" t="s">
        <v>601</v>
      </c>
      <c r="G335" s="117" t="s">
        <v>275</v>
      </c>
      <c r="H335" s="118">
        <v>107.55</v>
      </c>
      <c r="I335" s="119"/>
      <c r="J335" s="120">
        <f>ROUND(I335*H335,2)</f>
        <v>0</v>
      </c>
      <c r="K335" s="116" t="s">
        <v>155</v>
      </c>
      <c r="L335" s="22"/>
      <c r="M335" s="121" t="s">
        <v>1</v>
      </c>
      <c r="N335" s="122" t="s">
        <v>40</v>
      </c>
      <c r="O335" s="36"/>
      <c r="P335" s="123">
        <f>O335*H335</f>
        <v>0</v>
      </c>
      <c r="Q335" s="123">
        <v>0</v>
      </c>
      <c r="R335" s="123">
        <f>Q335*H335</f>
        <v>0</v>
      </c>
      <c r="S335" s="123">
        <v>0</v>
      </c>
      <c r="T335" s="124">
        <f>S335*H335</f>
        <v>0</v>
      </c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R335" s="125" t="s">
        <v>141</v>
      </c>
      <c r="AT335" s="125" t="s">
        <v>137</v>
      </c>
      <c r="AU335" s="125" t="s">
        <v>80</v>
      </c>
      <c r="AY335" s="12" t="s">
        <v>135</v>
      </c>
      <c r="BE335" s="126">
        <f>IF(N335="základní",J335,0)</f>
        <v>0</v>
      </c>
      <c r="BF335" s="126">
        <f>IF(N335="snížená",J335,0)</f>
        <v>0</v>
      </c>
      <c r="BG335" s="126">
        <f>IF(N335="zákl. přenesená",J335,0)</f>
        <v>0</v>
      </c>
      <c r="BH335" s="126">
        <f>IF(N335="sníž. přenesená",J335,0)</f>
        <v>0</v>
      </c>
      <c r="BI335" s="126">
        <f>IF(N335="nulová",J335,0)</f>
        <v>0</v>
      </c>
      <c r="BJ335" s="12" t="s">
        <v>78</v>
      </c>
      <c r="BK335" s="126">
        <f>ROUND(I335*H335,2)</f>
        <v>0</v>
      </c>
      <c r="BL335" s="12" t="s">
        <v>141</v>
      </c>
      <c r="BM335" s="125" t="s">
        <v>1772</v>
      </c>
    </row>
    <row r="336" spans="1:65" s="2" customFormat="1" ht="19.5" x14ac:dyDescent="0.2">
      <c r="A336" s="21"/>
      <c r="B336" s="22"/>
      <c r="C336" s="21"/>
      <c r="D336" s="127" t="s">
        <v>143</v>
      </c>
      <c r="E336" s="21"/>
      <c r="F336" s="128" t="s">
        <v>603</v>
      </c>
      <c r="G336" s="21"/>
      <c r="H336" s="21"/>
      <c r="I336" s="49"/>
      <c r="J336" s="21"/>
      <c r="K336" s="21"/>
      <c r="L336" s="22"/>
      <c r="M336" s="129"/>
      <c r="N336" s="130"/>
      <c r="O336" s="36"/>
      <c r="P336" s="36"/>
      <c r="Q336" s="36"/>
      <c r="R336" s="36"/>
      <c r="S336" s="36"/>
      <c r="T336" s="37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T336" s="12" t="s">
        <v>143</v>
      </c>
      <c r="AU336" s="12" t="s">
        <v>80</v>
      </c>
    </row>
    <row r="337" spans="1:65" s="2" customFormat="1" ht="19.5" x14ac:dyDescent="0.2">
      <c r="A337" s="21"/>
      <c r="B337" s="22"/>
      <c r="C337" s="21"/>
      <c r="D337" s="127" t="s">
        <v>171</v>
      </c>
      <c r="E337" s="21"/>
      <c r="F337" s="154" t="s">
        <v>1647</v>
      </c>
      <c r="G337" s="21"/>
      <c r="H337" s="21"/>
      <c r="I337" s="49"/>
      <c r="J337" s="21"/>
      <c r="K337" s="21"/>
      <c r="L337" s="22"/>
      <c r="M337" s="129"/>
      <c r="N337" s="130"/>
      <c r="O337" s="36"/>
      <c r="P337" s="36"/>
      <c r="Q337" s="36"/>
      <c r="R337" s="36"/>
      <c r="S337" s="36"/>
      <c r="T337" s="37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T337" s="12" t="s">
        <v>171</v>
      </c>
      <c r="AU337" s="12" t="s">
        <v>80</v>
      </c>
    </row>
    <row r="338" spans="1:65" s="8" customFormat="1" x14ac:dyDescent="0.2">
      <c r="B338" s="131"/>
      <c r="D338" s="127" t="s">
        <v>149</v>
      </c>
      <c r="E338" s="132" t="s">
        <v>1</v>
      </c>
      <c r="F338" s="133" t="s">
        <v>1692</v>
      </c>
      <c r="H338" s="132" t="s">
        <v>1</v>
      </c>
      <c r="I338" s="134"/>
      <c r="L338" s="131"/>
      <c r="M338" s="135"/>
      <c r="N338" s="136"/>
      <c r="O338" s="136"/>
      <c r="P338" s="136"/>
      <c r="Q338" s="136"/>
      <c r="R338" s="136"/>
      <c r="S338" s="136"/>
      <c r="T338" s="137"/>
      <c r="AT338" s="132" t="s">
        <v>149</v>
      </c>
      <c r="AU338" s="132" t="s">
        <v>80</v>
      </c>
      <c r="AV338" s="8" t="s">
        <v>78</v>
      </c>
      <c r="AW338" s="8" t="s">
        <v>32</v>
      </c>
      <c r="AX338" s="8" t="s">
        <v>72</v>
      </c>
      <c r="AY338" s="132" t="s">
        <v>135</v>
      </c>
    </row>
    <row r="339" spans="1:65" s="9" customFormat="1" x14ac:dyDescent="0.2">
      <c r="B339" s="138"/>
      <c r="D339" s="127" t="s">
        <v>149</v>
      </c>
      <c r="E339" s="139" t="s">
        <v>1</v>
      </c>
      <c r="F339" s="140" t="s">
        <v>1773</v>
      </c>
      <c r="H339" s="141">
        <v>16.39</v>
      </c>
      <c r="I339" s="142"/>
      <c r="L339" s="138"/>
      <c r="M339" s="143"/>
      <c r="N339" s="144"/>
      <c r="O339" s="144"/>
      <c r="P339" s="144"/>
      <c r="Q339" s="144"/>
      <c r="R339" s="144"/>
      <c r="S339" s="144"/>
      <c r="T339" s="145"/>
      <c r="AT339" s="139" t="s">
        <v>149</v>
      </c>
      <c r="AU339" s="139" t="s">
        <v>80</v>
      </c>
      <c r="AV339" s="9" t="s">
        <v>80</v>
      </c>
      <c r="AW339" s="9" t="s">
        <v>32</v>
      </c>
      <c r="AX339" s="9" t="s">
        <v>72</v>
      </c>
      <c r="AY339" s="139" t="s">
        <v>135</v>
      </c>
    </row>
    <row r="340" spans="1:65" s="9" customFormat="1" x14ac:dyDescent="0.2">
      <c r="B340" s="138"/>
      <c r="D340" s="127" t="s">
        <v>149</v>
      </c>
      <c r="E340" s="139" t="s">
        <v>1</v>
      </c>
      <c r="F340" s="140" t="s">
        <v>1774</v>
      </c>
      <c r="H340" s="141">
        <v>17.71</v>
      </c>
      <c r="I340" s="142"/>
      <c r="L340" s="138"/>
      <c r="M340" s="143"/>
      <c r="N340" s="144"/>
      <c r="O340" s="144"/>
      <c r="P340" s="144"/>
      <c r="Q340" s="144"/>
      <c r="R340" s="144"/>
      <c r="S340" s="144"/>
      <c r="T340" s="145"/>
      <c r="AT340" s="139" t="s">
        <v>149</v>
      </c>
      <c r="AU340" s="139" t="s">
        <v>80</v>
      </c>
      <c r="AV340" s="9" t="s">
        <v>80</v>
      </c>
      <c r="AW340" s="9" t="s">
        <v>32</v>
      </c>
      <c r="AX340" s="9" t="s">
        <v>72</v>
      </c>
      <c r="AY340" s="139" t="s">
        <v>135</v>
      </c>
    </row>
    <row r="341" spans="1:65" s="9" customFormat="1" x14ac:dyDescent="0.2">
      <c r="B341" s="138"/>
      <c r="D341" s="127" t="s">
        <v>149</v>
      </c>
      <c r="E341" s="139" t="s">
        <v>1</v>
      </c>
      <c r="F341" s="140" t="s">
        <v>1775</v>
      </c>
      <c r="H341" s="141">
        <v>12.331</v>
      </c>
      <c r="I341" s="142"/>
      <c r="L341" s="138"/>
      <c r="M341" s="143"/>
      <c r="N341" s="144"/>
      <c r="O341" s="144"/>
      <c r="P341" s="144"/>
      <c r="Q341" s="144"/>
      <c r="R341" s="144"/>
      <c r="S341" s="144"/>
      <c r="T341" s="145"/>
      <c r="AT341" s="139" t="s">
        <v>149</v>
      </c>
      <c r="AU341" s="139" t="s">
        <v>80</v>
      </c>
      <c r="AV341" s="9" t="s">
        <v>80</v>
      </c>
      <c r="AW341" s="9" t="s">
        <v>32</v>
      </c>
      <c r="AX341" s="9" t="s">
        <v>72</v>
      </c>
      <c r="AY341" s="139" t="s">
        <v>135</v>
      </c>
    </row>
    <row r="342" spans="1:65" s="9" customFormat="1" x14ac:dyDescent="0.2">
      <c r="B342" s="138"/>
      <c r="D342" s="127" t="s">
        <v>149</v>
      </c>
      <c r="E342" s="139" t="s">
        <v>1</v>
      </c>
      <c r="F342" s="140" t="s">
        <v>1776</v>
      </c>
      <c r="H342" s="141">
        <v>2.31</v>
      </c>
      <c r="I342" s="142"/>
      <c r="L342" s="138"/>
      <c r="M342" s="143"/>
      <c r="N342" s="144"/>
      <c r="O342" s="144"/>
      <c r="P342" s="144"/>
      <c r="Q342" s="144"/>
      <c r="R342" s="144"/>
      <c r="S342" s="144"/>
      <c r="T342" s="145"/>
      <c r="AT342" s="139" t="s">
        <v>149</v>
      </c>
      <c r="AU342" s="139" t="s">
        <v>80</v>
      </c>
      <c r="AV342" s="9" t="s">
        <v>80</v>
      </c>
      <c r="AW342" s="9" t="s">
        <v>32</v>
      </c>
      <c r="AX342" s="9" t="s">
        <v>72</v>
      </c>
      <c r="AY342" s="139" t="s">
        <v>135</v>
      </c>
    </row>
    <row r="343" spans="1:65" s="9" customFormat="1" x14ac:dyDescent="0.2">
      <c r="B343" s="138"/>
      <c r="D343" s="127" t="s">
        <v>149</v>
      </c>
      <c r="E343" s="139" t="s">
        <v>1</v>
      </c>
      <c r="F343" s="140" t="s">
        <v>1777</v>
      </c>
      <c r="H343" s="141">
        <v>3.41</v>
      </c>
      <c r="I343" s="142"/>
      <c r="L343" s="138"/>
      <c r="M343" s="143"/>
      <c r="N343" s="144"/>
      <c r="O343" s="144"/>
      <c r="P343" s="144"/>
      <c r="Q343" s="144"/>
      <c r="R343" s="144"/>
      <c r="S343" s="144"/>
      <c r="T343" s="145"/>
      <c r="AT343" s="139" t="s">
        <v>149</v>
      </c>
      <c r="AU343" s="139" t="s">
        <v>80</v>
      </c>
      <c r="AV343" s="9" t="s">
        <v>80</v>
      </c>
      <c r="AW343" s="9" t="s">
        <v>32</v>
      </c>
      <c r="AX343" s="9" t="s">
        <v>72</v>
      </c>
      <c r="AY343" s="139" t="s">
        <v>135</v>
      </c>
    </row>
    <row r="344" spans="1:65" s="9" customFormat="1" x14ac:dyDescent="0.2">
      <c r="B344" s="138"/>
      <c r="D344" s="127" t="s">
        <v>149</v>
      </c>
      <c r="E344" s="139" t="s">
        <v>1</v>
      </c>
      <c r="F344" s="140" t="s">
        <v>1778</v>
      </c>
      <c r="H344" s="141">
        <v>19.03</v>
      </c>
      <c r="I344" s="142"/>
      <c r="L344" s="138"/>
      <c r="M344" s="143"/>
      <c r="N344" s="144"/>
      <c r="O344" s="144"/>
      <c r="P344" s="144"/>
      <c r="Q344" s="144"/>
      <c r="R344" s="144"/>
      <c r="S344" s="144"/>
      <c r="T344" s="145"/>
      <c r="AT344" s="139" t="s">
        <v>149</v>
      </c>
      <c r="AU344" s="139" t="s">
        <v>80</v>
      </c>
      <c r="AV344" s="9" t="s">
        <v>80</v>
      </c>
      <c r="AW344" s="9" t="s">
        <v>32</v>
      </c>
      <c r="AX344" s="9" t="s">
        <v>72</v>
      </c>
      <c r="AY344" s="139" t="s">
        <v>135</v>
      </c>
    </row>
    <row r="345" spans="1:65" s="9" customFormat="1" x14ac:dyDescent="0.2">
      <c r="B345" s="138"/>
      <c r="D345" s="127" t="s">
        <v>149</v>
      </c>
      <c r="E345" s="139" t="s">
        <v>1</v>
      </c>
      <c r="F345" s="140" t="s">
        <v>1779</v>
      </c>
      <c r="H345" s="141">
        <v>6.0279999999999996</v>
      </c>
      <c r="I345" s="142"/>
      <c r="L345" s="138"/>
      <c r="M345" s="143"/>
      <c r="N345" s="144"/>
      <c r="O345" s="144"/>
      <c r="P345" s="144"/>
      <c r="Q345" s="144"/>
      <c r="R345" s="144"/>
      <c r="S345" s="144"/>
      <c r="T345" s="145"/>
      <c r="AT345" s="139" t="s">
        <v>149</v>
      </c>
      <c r="AU345" s="139" t="s">
        <v>80</v>
      </c>
      <c r="AV345" s="9" t="s">
        <v>80</v>
      </c>
      <c r="AW345" s="9" t="s">
        <v>32</v>
      </c>
      <c r="AX345" s="9" t="s">
        <v>72</v>
      </c>
      <c r="AY345" s="139" t="s">
        <v>135</v>
      </c>
    </row>
    <row r="346" spans="1:65" s="9" customFormat="1" x14ac:dyDescent="0.2">
      <c r="B346" s="138"/>
      <c r="D346" s="127" t="s">
        <v>149</v>
      </c>
      <c r="E346" s="139" t="s">
        <v>1</v>
      </c>
      <c r="F346" s="140" t="s">
        <v>1780</v>
      </c>
      <c r="H346" s="141">
        <v>6.2480000000000002</v>
      </c>
      <c r="I346" s="142"/>
      <c r="L346" s="138"/>
      <c r="M346" s="143"/>
      <c r="N346" s="144"/>
      <c r="O346" s="144"/>
      <c r="P346" s="144"/>
      <c r="Q346" s="144"/>
      <c r="R346" s="144"/>
      <c r="S346" s="144"/>
      <c r="T346" s="145"/>
      <c r="AT346" s="139" t="s">
        <v>149</v>
      </c>
      <c r="AU346" s="139" t="s">
        <v>80</v>
      </c>
      <c r="AV346" s="9" t="s">
        <v>80</v>
      </c>
      <c r="AW346" s="9" t="s">
        <v>32</v>
      </c>
      <c r="AX346" s="9" t="s">
        <v>72</v>
      </c>
      <c r="AY346" s="139" t="s">
        <v>135</v>
      </c>
    </row>
    <row r="347" spans="1:65" s="9" customFormat="1" x14ac:dyDescent="0.2">
      <c r="B347" s="138"/>
      <c r="D347" s="127" t="s">
        <v>149</v>
      </c>
      <c r="E347" s="139" t="s">
        <v>1</v>
      </c>
      <c r="F347" s="140" t="s">
        <v>1781</v>
      </c>
      <c r="H347" s="141">
        <v>5.9729999999999999</v>
      </c>
      <c r="I347" s="142"/>
      <c r="L347" s="138"/>
      <c r="M347" s="143"/>
      <c r="N347" s="144"/>
      <c r="O347" s="144"/>
      <c r="P347" s="144"/>
      <c r="Q347" s="144"/>
      <c r="R347" s="144"/>
      <c r="S347" s="144"/>
      <c r="T347" s="145"/>
      <c r="AT347" s="139" t="s">
        <v>149</v>
      </c>
      <c r="AU347" s="139" t="s">
        <v>80</v>
      </c>
      <c r="AV347" s="9" t="s">
        <v>80</v>
      </c>
      <c r="AW347" s="9" t="s">
        <v>32</v>
      </c>
      <c r="AX347" s="9" t="s">
        <v>72</v>
      </c>
      <c r="AY347" s="139" t="s">
        <v>135</v>
      </c>
    </row>
    <row r="348" spans="1:65" s="9" customFormat="1" x14ac:dyDescent="0.2">
      <c r="B348" s="138"/>
      <c r="D348" s="127" t="s">
        <v>149</v>
      </c>
      <c r="E348" s="139" t="s">
        <v>1</v>
      </c>
      <c r="F348" s="140" t="s">
        <v>1782</v>
      </c>
      <c r="H348" s="141">
        <v>6.6</v>
      </c>
      <c r="I348" s="142"/>
      <c r="L348" s="138"/>
      <c r="M348" s="143"/>
      <c r="N348" s="144"/>
      <c r="O348" s="144"/>
      <c r="P348" s="144"/>
      <c r="Q348" s="144"/>
      <c r="R348" s="144"/>
      <c r="S348" s="144"/>
      <c r="T348" s="145"/>
      <c r="AT348" s="139" t="s">
        <v>149</v>
      </c>
      <c r="AU348" s="139" t="s">
        <v>80</v>
      </c>
      <c r="AV348" s="9" t="s">
        <v>80</v>
      </c>
      <c r="AW348" s="9" t="s">
        <v>32</v>
      </c>
      <c r="AX348" s="9" t="s">
        <v>72</v>
      </c>
      <c r="AY348" s="139" t="s">
        <v>135</v>
      </c>
    </row>
    <row r="349" spans="1:65" s="8" customFormat="1" x14ac:dyDescent="0.2">
      <c r="B349" s="131"/>
      <c r="D349" s="127" t="s">
        <v>149</v>
      </c>
      <c r="E349" s="132" t="s">
        <v>1</v>
      </c>
      <c r="F349" s="133" t="s">
        <v>188</v>
      </c>
      <c r="H349" s="132" t="s">
        <v>1</v>
      </c>
      <c r="I349" s="134"/>
      <c r="L349" s="131"/>
      <c r="M349" s="135"/>
      <c r="N349" s="136"/>
      <c r="O349" s="136"/>
      <c r="P349" s="136"/>
      <c r="Q349" s="136"/>
      <c r="R349" s="136"/>
      <c r="S349" s="136"/>
      <c r="T349" s="137"/>
      <c r="AT349" s="132" t="s">
        <v>149</v>
      </c>
      <c r="AU349" s="132" t="s">
        <v>80</v>
      </c>
      <c r="AV349" s="8" t="s">
        <v>78</v>
      </c>
      <c r="AW349" s="8" t="s">
        <v>32</v>
      </c>
      <c r="AX349" s="8" t="s">
        <v>72</v>
      </c>
      <c r="AY349" s="132" t="s">
        <v>135</v>
      </c>
    </row>
    <row r="350" spans="1:65" s="9" customFormat="1" x14ac:dyDescent="0.2">
      <c r="B350" s="138"/>
      <c r="D350" s="127" t="s">
        <v>149</v>
      </c>
      <c r="E350" s="139" t="s">
        <v>1</v>
      </c>
      <c r="F350" s="140" t="s">
        <v>1783</v>
      </c>
      <c r="H350" s="141">
        <v>11.52</v>
      </c>
      <c r="I350" s="142"/>
      <c r="L350" s="138"/>
      <c r="M350" s="143"/>
      <c r="N350" s="144"/>
      <c r="O350" s="144"/>
      <c r="P350" s="144"/>
      <c r="Q350" s="144"/>
      <c r="R350" s="144"/>
      <c r="S350" s="144"/>
      <c r="T350" s="145"/>
      <c r="AT350" s="139" t="s">
        <v>149</v>
      </c>
      <c r="AU350" s="139" t="s">
        <v>80</v>
      </c>
      <c r="AV350" s="9" t="s">
        <v>80</v>
      </c>
      <c r="AW350" s="9" t="s">
        <v>32</v>
      </c>
      <c r="AX350" s="9" t="s">
        <v>72</v>
      </c>
      <c r="AY350" s="139" t="s">
        <v>135</v>
      </c>
    </row>
    <row r="351" spans="1:65" s="10" customFormat="1" x14ac:dyDescent="0.2">
      <c r="B351" s="146"/>
      <c r="D351" s="127" t="s">
        <v>149</v>
      </c>
      <c r="E351" s="147" t="s">
        <v>1</v>
      </c>
      <c r="F351" s="148" t="s">
        <v>165</v>
      </c>
      <c r="H351" s="149">
        <v>107.55</v>
      </c>
      <c r="I351" s="150"/>
      <c r="L351" s="146"/>
      <c r="M351" s="151"/>
      <c r="N351" s="152"/>
      <c r="O351" s="152"/>
      <c r="P351" s="152"/>
      <c r="Q351" s="152"/>
      <c r="R351" s="152"/>
      <c r="S351" s="152"/>
      <c r="T351" s="153"/>
      <c r="AT351" s="147" t="s">
        <v>149</v>
      </c>
      <c r="AU351" s="147" t="s">
        <v>80</v>
      </c>
      <c r="AV351" s="10" t="s">
        <v>141</v>
      </c>
      <c r="AW351" s="10" t="s">
        <v>32</v>
      </c>
      <c r="AX351" s="10" t="s">
        <v>78</v>
      </c>
      <c r="AY351" s="147" t="s">
        <v>135</v>
      </c>
    </row>
    <row r="352" spans="1:65" s="2" customFormat="1" ht="24" customHeight="1" x14ac:dyDescent="0.2">
      <c r="A352" s="21"/>
      <c r="B352" s="113"/>
      <c r="C352" s="114" t="s">
        <v>450</v>
      </c>
      <c r="D352" s="114" t="s">
        <v>137</v>
      </c>
      <c r="E352" s="115" t="s">
        <v>1784</v>
      </c>
      <c r="F352" s="116" t="s">
        <v>1785</v>
      </c>
      <c r="G352" s="117" t="s">
        <v>275</v>
      </c>
      <c r="H352" s="118">
        <v>1.08</v>
      </c>
      <c r="I352" s="119"/>
      <c r="J352" s="120">
        <f>ROUND(I352*H352,2)</f>
        <v>0</v>
      </c>
      <c r="K352" s="355" t="s">
        <v>155</v>
      </c>
      <c r="L352" s="22"/>
      <c r="M352" s="121" t="s">
        <v>1</v>
      </c>
      <c r="N352" s="122" t="s">
        <v>40</v>
      </c>
      <c r="O352" s="36"/>
      <c r="P352" s="123">
        <f>O352*H352</f>
        <v>0</v>
      </c>
      <c r="Q352" s="123">
        <v>0</v>
      </c>
      <c r="R352" s="123">
        <f>Q352*H352</f>
        <v>0</v>
      </c>
      <c r="S352" s="123">
        <v>0</v>
      </c>
      <c r="T352" s="124">
        <f>S352*H352</f>
        <v>0</v>
      </c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R352" s="125" t="s">
        <v>141</v>
      </c>
      <c r="AT352" s="125" t="s">
        <v>137</v>
      </c>
      <c r="AU352" s="125" t="s">
        <v>80</v>
      </c>
      <c r="AY352" s="12" t="s">
        <v>135</v>
      </c>
      <c r="BE352" s="126">
        <f>IF(N352="základní",J352,0)</f>
        <v>0</v>
      </c>
      <c r="BF352" s="126">
        <f>IF(N352="snížená",J352,0)</f>
        <v>0</v>
      </c>
      <c r="BG352" s="126">
        <f>IF(N352="zákl. přenesená",J352,0)</f>
        <v>0</v>
      </c>
      <c r="BH352" s="126">
        <f>IF(N352="sníž. přenesená",J352,0)</f>
        <v>0</v>
      </c>
      <c r="BI352" s="126">
        <f>IF(N352="nulová",J352,0)</f>
        <v>0</v>
      </c>
      <c r="BJ352" s="12" t="s">
        <v>78</v>
      </c>
      <c r="BK352" s="126">
        <f>ROUND(I352*H352,2)</f>
        <v>0</v>
      </c>
      <c r="BL352" s="12" t="s">
        <v>141</v>
      </c>
      <c r="BM352" s="125" t="s">
        <v>1786</v>
      </c>
    </row>
    <row r="353" spans="1:65" s="2" customFormat="1" ht="19.5" x14ac:dyDescent="0.2">
      <c r="A353" s="21"/>
      <c r="B353" s="22"/>
      <c r="C353" s="21"/>
      <c r="D353" s="127" t="s">
        <v>143</v>
      </c>
      <c r="E353" s="21"/>
      <c r="F353" s="128" t="s">
        <v>1787</v>
      </c>
      <c r="G353" s="21"/>
      <c r="H353" s="21"/>
      <c r="I353" s="49"/>
      <c r="J353" s="21"/>
      <c r="K353" s="21"/>
      <c r="L353" s="22"/>
      <c r="M353" s="129"/>
      <c r="N353" s="130"/>
      <c r="O353" s="36"/>
      <c r="P353" s="36"/>
      <c r="Q353" s="36"/>
      <c r="R353" s="36"/>
      <c r="S353" s="36"/>
      <c r="T353" s="37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T353" s="12" t="s">
        <v>143</v>
      </c>
      <c r="AU353" s="12" t="s">
        <v>80</v>
      </c>
    </row>
    <row r="354" spans="1:65" s="2" customFormat="1" ht="19.5" x14ac:dyDescent="0.2">
      <c r="A354" s="21"/>
      <c r="B354" s="22"/>
      <c r="C354" s="21"/>
      <c r="D354" s="127" t="s">
        <v>171</v>
      </c>
      <c r="E354" s="21"/>
      <c r="F354" s="154" t="s">
        <v>1647</v>
      </c>
      <c r="G354" s="21"/>
      <c r="H354" s="21"/>
      <c r="I354" s="49"/>
      <c r="J354" s="21"/>
      <c r="K354" s="21"/>
      <c r="L354" s="22"/>
      <c r="M354" s="129"/>
      <c r="N354" s="130"/>
      <c r="O354" s="36"/>
      <c r="P354" s="36"/>
      <c r="Q354" s="36"/>
      <c r="R354" s="36"/>
      <c r="S354" s="36"/>
      <c r="T354" s="37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T354" s="12" t="s">
        <v>171</v>
      </c>
      <c r="AU354" s="12" t="s">
        <v>80</v>
      </c>
    </row>
    <row r="355" spans="1:65" s="8" customFormat="1" x14ac:dyDescent="0.2">
      <c r="B355" s="131"/>
      <c r="D355" s="127" t="s">
        <v>149</v>
      </c>
      <c r="E355" s="132" t="s">
        <v>1</v>
      </c>
      <c r="F355" s="133" t="s">
        <v>1788</v>
      </c>
      <c r="H355" s="132" t="s">
        <v>1</v>
      </c>
      <c r="I355" s="134"/>
      <c r="L355" s="131"/>
      <c r="M355" s="135"/>
      <c r="N355" s="136"/>
      <c r="O355" s="136"/>
      <c r="P355" s="136"/>
      <c r="Q355" s="136"/>
      <c r="R355" s="136"/>
      <c r="S355" s="136"/>
      <c r="T355" s="137"/>
      <c r="AT355" s="132" t="s">
        <v>149</v>
      </c>
      <c r="AU355" s="132" t="s">
        <v>80</v>
      </c>
      <c r="AV355" s="8" t="s">
        <v>78</v>
      </c>
      <c r="AW355" s="8" t="s">
        <v>32</v>
      </c>
      <c r="AX355" s="8" t="s">
        <v>72</v>
      </c>
      <c r="AY355" s="132" t="s">
        <v>135</v>
      </c>
    </row>
    <row r="356" spans="1:65" s="9" customFormat="1" x14ac:dyDescent="0.2">
      <c r="B356" s="138"/>
      <c r="D356" s="127" t="s">
        <v>149</v>
      </c>
      <c r="E356" s="139" t="s">
        <v>1</v>
      </c>
      <c r="F356" s="140" t="s">
        <v>1789</v>
      </c>
      <c r="H356" s="141">
        <v>1.08</v>
      </c>
      <c r="I356" s="142"/>
      <c r="L356" s="138"/>
      <c r="M356" s="143"/>
      <c r="N356" s="144"/>
      <c r="O356" s="144"/>
      <c r="P356" s="144"/>
      <c r="Q356" s="144"/>
      <c r="R356" s="144"/>
      <c r="S356" s="144"/>
      <c r="T356" s="145"/>
      <c r="AT356" s="139" t="s">
        <v>149</v>
      </c>
      <c r="AU356" s="139" t="s">
        <v>80</v>
      </c>
      <c r="AV356" s="9" t="s">
        <v>80</v>
      </c>
      <c r="AW356" s="9" t="s">
        <v>32</v>
      </c>
      <c r="AX356" s="9" t="s">
        <v>78</v>
      </c>
      <c r="AY356" s="139" t="s">
        <v>135</v>
      </c>
    </row>
    <row r="357" spans="1:65" s="2" customFormat="1" ht="24" customHeight="1" x14ac:dyDescent="0.2">
      <c r="A357" s="21"/>
      <c r="B357" s="113"/>
      <c r="C357" s="114" t="s">
        <v>457</v>
      </c>
      <c r="D357" s="114" t="s">
        <v>137</v>
      </c>
      <c r="E357" s="115" t="s">
        <v>1790</v>
      </c>
      <c r="F357" s="116" t="s">
        <v>1791</v>
      </c>
      <c r="G357" s="117" t="s">
        <v>275</v>
      </c>
      <c r="H357" s="118">
        <v>1.7050000000000001</v>
      </c>
      <c r="I357" s="119"/>
      <c r="J357" s="120">
        <f>ROUND(I357*H357,2)</f>
        <v>0</v>
      </c>
      <c r="K357" s="116" t="s">
        <v>155</v>
      </c>
      <c r="L357" s="22"/>
      <c r="M357" s="121" t="s">
        <v>1</v>
      </c>
      <c r="N357" s="122" t="s">
        <v>40</v>
      </c>
      <c r="O357" s="36"/>
      <c r="P357" s="123">
        <f>O357*H357</f>
        <v>0</v>
      </c>
      <c r="Q357" s="123">
        <v>0</v>
      </c>
      <c r="R357" s="123">
        <f>Q357*H357</f>
        <v>0</v>
      </c>
      <c r="S357" s="123">
        <v>0</v>
      </c>
      <c r="T357" s="124">
        <f>S357*H357</f>
        <v>0</v>
      </c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R357" s="125" t="s">
        <v>141</v>
      </c>
      <c r="AT357" s="125" t="s">
        <v>137</v>
      </c>
      <c r="AU357" s="125" t="s">
        <v>80</v>
      </c>
      <c r="AY357" s="12" t="s">
        <v>135</v>
      </c>
      <c r="BE357" s="126">
        <f>IF(N357="základní",J357,0)</f>
        <v>0</v>
      </c>
      <c r="BF357" s="126">
        <f>IF(N357="snížená",J357,0)</f>
        <v>0</v>
      </c>
      <c r="BG357" s="126">
        <f>IF(N357="zákl. přenesená",J357,0)</f>
        <v>0</v>
      </c>
      <c r="BH357" s="126">
        <f>IF(N357="sníž. přenesená",J357,0)</f>
        <v>0</v>
      </c>
      <c r="BI357" s="126">
        <f>IF(N357="nulová",J357,0)</f>
        <v>0</v>
      </c>
      <c r="BJ357" s="12" t="s">
        <v>78</v>
      </c>
      <c r="BK357" s="126">
        <f>ROUND(I357*H357,2)</f>
        <v>0</v>
      </c>
      <c r="BL357" s="12" t="s">
        <v>141</v>
      </c>
      <c r="BM357" s="125" t="s">
        <v>1792</v>
      </c>
    </row>
    <row r="358" spans="1:65" s="2" customFormat="1" ht="19.5" x14ac:dyDescent="0.2">
      <c r="A358" s="21"/>
      <c r="B358" s="22"/>
      <c r="C358" s="21"/>
      <c r="D358" s="127" t="s">
        <v>143</v>
      </c>
      <c r="E358" s="21"/>
      <c r="F358" s="128" t="s">
        <v>1793</v>
      </c>
      <c r="G358" s="21"/>
      <c r="H358" s="21"/>
      <c r="I358" s="49"/>
      <c r="J358" s="21"/>
      <c r="K358" s="21"/>
      <c r="L358" s="22"/>
      <c r="M358" s="129"/>
      <c r="N358" s="130"/>
      <c r="O358" s="36"/>
      <c r="P358" s="36"/>
      <c r="Q358" s="36"/>
      <c r="R358" s="36"/>
      <c r="S358" s="36"/>
      <c r="T358" s="37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T358" s="12" t="s">
        <v>143</v>
      </c>
      <c r="AU358" s="12" t="s">
        <v>80</v>
      </c>
    </row>
    <row r="359" spans="1:65" s="2" customFormat="1" ht="19.5" x14ac:dyDescent="0.2">
      <c r="A359" s="21"/>
      <c r="B359" s="22"/>
      <c r="C359" s="21"/>
      <c r="D359" s="127" t="s">
        <v>171</v>
      </c>
      <c r="E359" s="21"/>
      <c r="F359" s="154" t="s">
        <v>1647</v>
      </c>
      <c r="G359" s="21"/>
      <c r="H359" s="21"/>
      <c r="I359" s="49"/>
      <c r="J359" s="21"/>
      <c r="K359" s="21"/>
      <c r="L359" s="22"/>
      <c r="M359" s="129"/>
      <c r="N359" s="130"/>
      <c r="O359" s="36"/>
      <c r="P359" s="36"/>
      <c r="Q359" s="36"/>
      <c r="R359" s="36"/>
      <c r="S359" s="36"/>
      <c r="T359" s="37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T359" s="12" t="s">
        <v>171</v>
      </c>
      <c r="AU359" s="12" t="s">
        <v>80</v>
      </c>
    </row>
    <row r="360" spans="1:65" s="8" customFormat="1" x14ac:dyDescent="0.2">
      <c r="B360" s="131"/>
      <c r="D360" s="127" t="s">
        <v>149</v>
      </c>
      <c r="E360" s="132" t="s">
        <v>1</v>
      </c>
      <c r="F360" s="133" t="s">
        <v>1794</v>
      </c>
      <c r="H360" s="132" t="s">
        <v>1</v>
      </c>
      <c r="I360" s="134"/>
      <c r="L360" s="131"/>
      <c r="M360" s="135"/>
      <c r="N360" s="136"/>
      <c r="O360" s="136"/>
      <c r="P360" s="136"/>
      <c r="Q360" s="136"/>
      <c r="R360" s="136"/>
      <c r="S360" s="136"/>
      <c r="T360" s="137"/>
      <c r="AT360" s="132" t="s">
        <v>149</v>
      </c>
      <c r="AU360" s="132" t="s">
        <v>80</v>
      </c>
      <c r="AV360" s="8" t="s">
        <v>78</v>
      </c>
      <c r="AW360" s="8" t="s">
        <v>32</v>
      </c>
      <c r="AX360" s="8" t="s">
        <v>72</v>
      </c>
      <c r="AY360" s="132" t="s">
        <v>135</v>
      </c>
    </row>
    <row r="361" spans="1:65" s="9" customFormat="1" x14ac:dyDescent="0.2">
      <c r="B361" s="138"/>
      <c r="D361" s="127" t="s">
        <v>149</v>
      </c>
      <c r="E361" s="139" t="s">
        <v>1</v>
      </c>
      <c r="F361" s="140" t="s">
        <v>1795</v>
      </c>
      <c r="H361" s="141">
        <v>1.131</v>
      </c>
      <c r="I361" s="142"/>
      <c r="L361" s="138"/>
      <c r="M361" s="143"/>
      <c r="N361" s="144"/>
      <c r="O361" s="144"/>
      <c r="P361" s="144"/>
      <c r="Q361" s="144"/>
      <c r="R361" s="144"/>
      <c r="S361" s="144"/>
      <c r="T361" s="145"/>
      <c r="AT361" s="139" t="s">
        <v>149</v>
      </c>
      <c r="AU361" s="139" t="s">
        <v>80</v>
      </c>
      <c r="AV361" s="9" t="s">
        <v>80</v>
      </c>
      <c r="AW361" s="9" t="s">
        <v>32</v>
      </c>
      <c r="AX361" s="9" t="s">
        <v>72</v>
      </c>
      <c r="AY361" s="139" t="s">
        <v>135</v>
      </c>
    </row>
    <row r="362" spans="1:65" s="9" customFormat="1" x14ac:dyDescent="0.2">
      <c r="B362" s="138"/>
      <c r="D362" s="127" t="s">
        <v>149</v>
      </c>
      <c r="E362" s="139" t="s">
        <v>1</v>
      </c>
      <c r="F362" s="140" t="s">
        <v>1796</v>
      </c>
      <c r="H362" s="141">
        <v>0.36399999999999999</v>
      </c>
      <c r="I362" s="142"/>
      <c r="L362" s="138"/>
      <c r="M362" s="143"/>
      <c r="N362" s="144"/>
      <c r="O362" s="144"/>
      <c r="P362" s="144"/>
      <c r="Q362" s="144"/>
      <c r="R362" s="144"/>
      <c r="S362" s="144"/>
      <c r="T362" s="145"/>
      <c r="AT362" s="139" t="s">
        <v>149</v>
      </c>
      <c r="AU362" s="139" t="s">
        <v>80</v>
      </c>
      <c r="AV362" s="9" t="s">
        <v>80</v>
      </c>
      <c r="AW362" s="9" t="s">
        <v>32</v>
      </c>
      <c r="AX362" s="9" t="s">
        <v>72</v>
      </c>
      <c r="AY362" s="139" t="s">
        <v>135</v>
      </c>
    </row>
    <row r="363" spans="1:65" s="8" customFormat="1" x14ac:dyDescent="0.2">
      <c r="B363" s="131"/>
      <c r="D363" s="127" t="s">
        <v>149</v>
      </c>
      <c r="E363" s="132" t="s">
        <v>1</v>
      </c>
      <c r="F363" s="133" t="s">
        <v>1797</v>
      </c>
      <c r="H363" s="132" t="s">
        <v>1</v>
      </c>
      <c r="I363" s="134"/>
      <c r="L363" s="131"/>
      <c r="M363" s="135"/>
      <c r="N363" s="136"/>
      <c r="O363" s="136"/>
      <c r="P363" s="136"/>
      <c r="Q363" s="136"/>
      <c r="R363" s="136"/>
      <c r="S363" s="136"/>
      <c r="T363" s="137"/>
      <c r="AT363" s="132" t="s">
        <v>149</v>
      </c>
      <c r="AU363" s="132" t="s">
        <v>80</v>
      </c>
      <c r="AV363" s="8" t="s">
        <v>78</v>
      </c>
      <c r="AW363" s="8" t="s">
        <v>32</v>
      </c>
      <c r="AX363" s="8" t="s">
        <v>72</v>
      </c>
      <c r="AY363" s="132" t="s">
        <v>135</v>
      </c>
    </row>
    <row r="364" spans="1:65" s="9" customFormat="1" x14ac:dyDescent="0.2">
      <c r="B364" s="138"/>
      <c r="D364" s="127" t="s">
        <v>149</v>
      </c>
      <c r="E364" s="139" t="s">
        <v>1</v>
      </c>
      <c r="F364" s="140" t="s">
        <v>1798</v>
      </c>
      <c r="H364" s="141">
        <v>0.21</v>
      </c>
      <c r="I364" s="142"/>
      <c r="L364" s="138"/>
      <c r="M364" s="143"/>
      <c r="N364" s="144"/>
      <c r="O364" s="144"/>
      <c r="P364" s="144"/>
      <c r="Q364" s="144"/>
      <c r="R364" s="144"/>
      <c r="S364" s="144"/>
      <c r="T364" s="145"/>
      <c r="AT364" s="139" t="s">
        <v>149</v>
      </c>
      <c r="AU364" s="139" t="s">
        <v>80</v>
      </c>
      <c r="AV364" s="9" t="s">
        <v>80</v>
      </c>
      <c r="AW364" s="9" t="s">
        <v>32</v>
      </c>
      <c r="AX364" s="9" t="s">
        <v>72</v>
      </c>
      <c r="AY364" s="139" t="s">
        <v>135</v>
      </c>
    </row>
    <row r="365" spans="1:65" s="10" customFormat="1" x14ac:dyDescent="0.2">
      <c r="B365" s="146"/>
      <c r="D365" s="127" t="s">
        <v>149</v>
      </c>
      <c r="E365" s="147" t="s">
        <v>1</v>
      </c>
      <c r="F365" s="148" t="s">
        <v>165</v>
      </c>
      <c r="H365" s="149">
        <v>1.7050000000000001</v>
      </c>
      <c r="I365" s="150"/>
      <c r="L365" s="146"/>
      <c r="M365" s="151"/>
      <c r="N365" s="152"/>
      <c r="O365" s="152"/>
      <c r="P365" s="152"/>
      <c r="Q365" s="152"/>
      <c r="R365" s="152"/>
      <c r="S365" s="152"/>
      <c r="T365" s="153"/>
      <c r="AT365" s="147" t="s">
        <v>149</v>
      </c>
      <c r="AU365" s="147" t="s">
        <v>80</v>
      </c>
      <c r="AV365" s="10" t="s">
        <v>141</v>
      </c>
      <c r="AW365" s="10" t="s">
        <v>32</v>
      </c>
      <c r="AX365" s="10" t="s">
        <v>78</v>
      </c>
      <c r="AY365" s="147" t="s">
        <v>135</v>
      </c>
    </row>
    <row r="366" spans="1:65" s="2" customFormat="1" ht="16.5" customHeight="1" x14ac:dyDescent="0.2">
      <c r="A366" s="21"/>
      <c r="B366" s="113"/>
      <c r="C366" s="114" t="s">
        <v>478</v>
      </c>
      <c r="D366" s="114" t="s">
        <v>137</v>
      </c>
      <c r="E366" s="115" t="s">
        <v>1799</v>
      </c>
      <c r="F366" s="116" t="s">
        <v>1800</v>
      </c>
      <c r="G366" s="117" t="s">
        <v>140</v>
      </c>
      <c r="H366" s="118">
        <v>17.27</v>
      </c>
      <c r="I366" s="119"/>
      <c r="J366" s="120">
        <f>ROUND(I366*H366,2)</f>
        <v>0</v>
      </c>
      <c r="K366" s="116" t="s">
        <v>155</v>
      </c>
      <c r="L366" s="22"/>
      <c r="M366" s="121" t="s">
        <v>1</v>
      </c>
      <c r="N366" s="122" t="s">
        <v>40</v>
      </c>
      <c r="O366" s="36"/>
      <c r="P366" s="123">
        <f>O366*H366</f>
        <v>0</v>
      </c>
      <c r="Q366" s="123">
        <v>6.3899999999999998E-3</v>
      </c>
      <c r="R366" s="123">
        <f>Q366*H366</f>
        <v>0.11035529999999999</v>
      </c>
      <c r="S366" s="123">
        <v>0</v>
      </c>
      <c r="T366" s="124">
        <f>S366*H366</f>
        <v>0</v>
      </c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R366" s="125" t="s">
        <v>141</v>
      </c>
      <c r="AT366" s="125" t="s">
        <v>137</v>
      </c>
      <c r="AU366" s="125" t="s">
        <v>80</v>
      </c>
      <c r="AY366" s="12" t="s">
        <v>135</v>
      </c>
      <c r="BE366" s="126">
        <f>IF(N366="základní",J366,0)</f>
        <v>0</v>
      </c>
      <c r="BF366" s="126">
        <f>IF(N366="snížená",J366,0)</f>
        <v>0</v>
      </c>
      <c r="BG366" s="126">
        <f>IF(N366="zákl. přenesená",J366,0)</f>
        <v>0</v>
      </c>
      <c r="BH366" s="126">
        <f>IF(N366="sníž. přenesená",J366,0)</f>
        <v>0</v>
      </c>
      <c r="BI366" s="126">
        <f>IF(N366="nulová",J366,0)</f>
        <v>0</v>
      </c>
      <c r="BJ366" s="12" t="s">
        <v>78</v>
      </c>
      <c r="BK366" s="126">
        <f>ROUND(I366*H366,2)</f>
        <v>0</v>
      </c>
      <c r="BL366" s="12" t="s">
        <v>141</v>
      </c>
      <c r="BM366" s="125" t="s">
        <v>1801</v>
      </c>
    </row>
    <row r="367" spans="1:65" s="2" customFormat="1" ht="19.5" x14ac:dyDescent="0.2">
      <c r="A367" s="21"/>
      <c r="B367" s="22"/>
      <c r="C367" s="21"/>
      <c r="D367" s="127" t="s">
        <v>143</v>
      </c>
      <c r="E367" s="21"/>
      <c r="F367" s="128" t="s">
        <v>1802</v>
      </c>
      <c r="G367" s="21"/>
      <c r="H367" s="21"/>
      <c r="I367" s="49"/>
      <c r="J367" s="21"/>
      <c r="K367" s="21"/>
      <c r="L367" s="22"/>
      <c r="M367" s="129"/>
      <c r="N367" s="130"/>
      <c r="O367" s="36"/>
      <c r="P367" s="36"/>
      <c r="Q367" s="36"/>
      <c r="R367" s="36"/>
      <c r="S367" s="36"/>
      <c r="T367" s="37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T367" s="12" t="s">
        <v>143</v>
      </c>
      <c r="AU367" s="12" t="s">
        <v>80</v>
      </c>
    </row>
    <row r="368" spans="1:65" s="2" customFormat="1" ht="19.5" x14ac:dyDescent="0.2">
      <c r="A368" s="21"/>
      <c r="B368" s="22"/>
      <c r="C368" s="21"/>
      <c r="D368" s="127" t="s">
        <v>171</v>
      </c>
      <c r="E368" s="21"/>
      <c r="F368" s="154" t="s">
        <v>1647</v>
      </c>
      <c r="G368" s="21"/>
      <c r="H368" s="21"/>
      <c r="I368" s="49"/>
      <c r="J368" s="21"/>
      <c r="K368" s="21"/>
      <c r="L368" s="22"/>
      <c r="M368" s="129"/>
      <c r="N368" s="130"/>
      <c r="O368" s="36"/>
      <c r="P368" s="36"/>
      <c r="Q368" s="36"/>
      <c r="R368" s="36"/>
      <c r="S368" s="36"/>
      <c r="T368" s="37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T368" s="12" t="s">
        <v>171</v>
      </c>
      <c r="AU368" s="12" t="s">
        <v>80</v>
      </c>
    </row>
    <row r="369" spans="1:65" s="8" customFormat="1" x14ac:dyDescent="0.2">
      <c r="B369" s="131"/>
      <c r="D369" s="127" t="s">
        <v>149</v>
      </c>
      <c r="E369" s="132" t="s">
        <v>1</v>
      </c>
      <c r="F369" s="133" t="s">
        <v>1803</v>
      </c>
      <c r="H369" s="132" t="s">
        <v>1</v>
      </c>
      <c r="I369" s="134"/>
      <c r="L369" s="131"/>
      <c r="M369" s="135"/>
      <c r="N369" s="136"/>
      <c r="O369" s="136"/>
      <c r="P369" s="136"/>
      <c r="Q369" s="136"/>
      <c r="R369" s="136"/>
      <c r="S369" s="136"/>
      <c r="T369" s="137"/>
      <c r="AT369" s="132" t="s">
        <v>149</v>
      </c>
      <c r="AU369" s="132" t="s">
        <v>80</v>
      </c>
      <c r="AV369" s="8" t="s">
        <v>78</v>
      </c>
      <c r="AW369" s="8" t="s">
        <v>32</v>
      </c>
      <c r="AX369" s="8" t="s">
        <v>72</v>
      </c>
      <c r="AY369" s="132" t="s">
        <v>135</v>
      </c>
    </row>
    <row r="370" spans="1:65" s="9" customFormat="1" x14ac:dyDescent="0.2">
      <c r="B370" s="138"/>
      <c r="D370" s="127" t="s">
        <v>149</v>
      </c>
      <c r="E370" s="139" t="s">
        <v>1</v>
      </c>
      <c r="F370" s="140" t="s">
        <v>1804</v>
      </c>
      <c r="H370" s="141">
        <v>7.54</v>
      </c>
      <c r="I370" s="142"/>
      <c r="L370" s="138"/>
      <c r="M370" s="143"/>
      <c r="N370" s="144"/>
      <c r="O370" s="144"/>
      <c r="P370" s="144"/>
      <c r="Q370" s="144"/>
      <c r="R370" s="144"/>
      <c r="S370" s="144"/>
      <c r="T370" s="145"/>
      <c r="AT370" s="139" t="s">
        <v>149</v>
      </c>
      <c r="AU370" s="139" t="s">
        <v>80</v>
      </c>
      <c r="AV370" s="9" t="s">
        <v>80</v>
      </c>
      <c r="AW370" s="9" t="s">
        <v>32</v>
      </c>
      <c r="AX370" s="9" t="s">
        <v>72</v>
      </c>
      <c r="AY370" s="139" t="s">
        <v>135</v>
      </c>
    </row>
    <row r="371" spans="1:65" s="9" customFormat="1" x14ac:dyDescent="0.2">
      <c r="B371" s="138"/>
      <c r="D371" s="127" t="s">
        <v>149</v>
      </c>
      <c r="E371" s="139" t="s">
        <v>1</v>
      </c>
      <c r="F371" s="140" t="s">
        <v>1805</v>
      </c>
      <c r="H371" s="141">
        <v>1.84</v>
      </c>
      <c r="I371" s="142"/>
      <c r="L371" s="138"/>
      <c r="M371" s="143"/>
      <c r="N371" s="144"/>
      <c r="O371" s="144"/>
      <c r="P371" s="144"/>
      <c r="Q371" s="144"/>
      <c r="R371" s="144"/>
      <c r="S371" s="144"/>
      <c r="T371" s="145"/>
      <c r="AT371" s="139" t="s">
        <v>149</v>
      </c>
      <c r="AU371" s="139" t="s">
        <v>80</v>
      </c>
      <c r="AV371" s="9" t="s">
        <v>80</v>
      </c>
      <c r="AW371" s="9" t="s">
        <v>32</v>
      </c>
      <c r="AX371" s="9" t="s">
        <v>72</v>
      </c>
      <c r="AY371" s="139" t="s">
        <v>135</v>
      </c>
    </row>
    <row r="372" spans="1:65" s="8" customFormat="1" x14ac:dyDescent="0.2">
      <c r="B372" s="131"/>
      <c r="D372" s="127" t="s">
        <v>149</v>
      </c>
      <c r="E372" s="132" t="s">
        <v>1</v>
      </c>
      <c r="F372" s="133" t="s">
        <v>1806</v>
      </c>
      <c r="H372" s="132" t="s">
        <v>1</v>
      </c>
      <c r="I372" s="134"/>
      <c r="L372" s="131"/>
      <c r="M372" s="135"/>
      <c r="N372" s="136"/>
      <c r="O372" s="136"/>
      <c r="P372" s="136"/>
      <c r="Q372" s="136"/>
      <c r="R372" s="136"/>
      <c r="S372" s="136"/>
      <c r="T372" s="137"/>
      <c r="AT372" s="132" t="s">
        <v>149</v>
      </c>
      <c r="AU372" s="132" t="s">
        <v>80</v>
      </c>
      <c r="AV372" s="8" t="s">
        <v>78</v>
      </c>
      <c r="AW372" s="8" t="s">
        <v>32</v>
      </c>
      <c r="AX372" s="8" t="s">
        <v>72</v>
      </c>
      <c r="AY372" s="132" t="s">
        <v>135</v>
      </c>
    </row>
    <row r="373" spans="1:65" s="9" customFormat="1" x14ac:dyDescent="0.2">
      <c r="B373" s="138"/>
      <c r="D373" s="127" t="s">
        <v>149</v>
      </c>
      <c r="E373" s="139" t="s">
        <v>1</v>
      </c>
      <c r="F373" s="140" t="s">
        <v>1807</v>
      </c>
      <c r="H373" s="141">
        <v>0.69</v>
      </c>
      <c r="I373" s="142"/>
      <c r="L373" s="138"/>
      <c r="M373" s="143"/>
      <c r="N373" s="144"/>
      <c r="O373" s="144"/>
      <c r="P373" s="144"/>
      <c r="Q373" s="144"/>
      <c r="R373" s="144"/>
      <c r="S373" s="144"/>
      <c r="T373" s="145"/>
      <c r="AT373" s="139" t="s">
        <v>149</v>
      </c>
      <c r="AU373" s="139" t="s">
        <v>80</v>
      </c>
      <c r="AV373" s="9" t="s">
        <v>80</v>
      </c>
      <c r="AW373" s="9" t="s">
        <v>32</v>
      </c>
      <c r="AX373" s="9" t="s">
        <v>72</v>
      </c>
      <c r="AY373" s="139" t="s">
        <v>135</v>
      </c>
    </row>
    <row r="374" spans="1:65" s="8" customFormat="1" x14ac:dyDescent="0.2">
      <c r="B374" s="131"/>
      <c r="D374" s="127" t="s">
        <v>149</v>
      </c>
      <c r="E374" s="132" t="s">
        <v>1</v>
      </c>
      <c r="F374" s="133" t="s">
        <v>1788</v>
      </c>
      <c r="H374" s="132" t="s">
        <v>1</v>
      </c>
      <c r="I374" s="134"/>
      <c r="L374" s="131"/>
      <c r="M374" s="135"/>
      <c r="N374" s="136"/>
      <c r="O374" s="136"/>
      <c r="P374" s="136"/>
      <c r="Q374" s="136"/>
      <c r="R374" s="136"/>
      <c r="S374" s="136"/>
      <c r="T374" s="137"/>
      <c r="AT374" s="132" t="s">
        <v>149</v>
      </c>
      <c r="AU374" s="132" t="s">
        <v>80</v>
      </c>
      <c r="AV374" s="8" t="s">
        <v>78</v>
      </c>
      <c r="AW374" s="8" t="s">
        <v>32</v>
      </c>
      <c r="AX374" s="8" t="s">
        <v>72</v>
      </c>
      <c r="AY374" s="132" t="s">
        <v>135</v>
      </c>
    </row>
    <row r="375" spans="1:65" s="9" customFormat="1" x14ac:dyDescent="0.2">
      <c r="B375" s="138"/>
      <c r="D375" s="127" t="s">
        <v>149</v>
      </c>
      <c r="E375" s="139" t="s">
        <v>1</v>
      </c>
      <c r="F375" s="140" t="s">
        <v>1808</v>
      </c>
      <c r="H375" s="141">
        <v>7.2</v>
      </c>
      <c r="I375" s="142"/>
      <c r="L375" s="138"/>
      <c r="M375" s="143"/>
      <c r="N375" s="144"/>
      <c r="O375" s="144"/>
      <c r="P375" s="144"/>
      <c r="Q375" s="144"/>
      <c r="R375" s="144"/>
      <c r="S375" s="144"/>
      <c r="T375" s="145"/>
      <c r="AT375" s="139" t="s">
        <v>149</v>
      </c>
      <c r="AU375" s="139" t="s">
        <v>80</v>
      </c>
      <c r="AV375" s="9" t="s">
        <v>80</v>
      </c>
      <c r="AW375" s="9" t="s">
        <v>32</v>
      </c>
      <c r="AX375" s="9" t="s">
        <v>72</v>
      </c>
      <c r="AY375" s="139" t="s">
        <v>135</v>
      </c>
    </row>
    <row r="376" spans="1:65" s="10" customFormat="1" x14ac:dyDescent="0.2">
      <c r="B376" s="146"/>
      <c r="D376" s="127" t="s">
        <v>149</v>
      </c>
      <c r="E376" s="147" t="s">
        <v>1</v>
      </c>
      <c r="F376" s="148" t="s">
        <v>165</v>
      </c>
      <c r="H376" s="149">
        <v>17.27</v>
      </c>
      <c r="I376" s="150"/>
      <c r="L376" s="146"/>
      <c r="M376" s="151"/>
      <c r="N376" s="152"/>
      <c r="O376" s="152"/>
      <c r="P376" s="152"/>
      <c r="Q376" s="152"/>
      <c r="R376" s="152"/>
      <c r="S376" s="152"/>
      <c r="T376" s="153"/>
      <c r="AT376" s="147" t="s">
        <v>149</v>
      </c>
      <c r="AU376" s="147" t="s">
        <v>80</v>
      </c>
      <c r="AV376" s="10" t="s">
        <v>141</v>
      </c>
      <c r="AW376" s="10" t="s">
        <v>32</v>
      </c>
      <c r="AX376" s="10" t="s">
        <v>78</v>
      </c>
      <c r="AY376" s="147" t="s">
        <v>135</v>
      </c>
    </row>
    <row r="377" spans="1:65" s="7" customFormat="1" ht="22.9" customHeight="1" x14ac:dyDescent="0.2">
      <c r="B377" s="100"/>
      <c r="D377" s="101" t="s">
        <v>71</v>
      </c>
      <c r="E377" s="111" t="s">
        <v>166</v>
      </c>
      <c r="F377" s="111" t="s">
        <v>648</v>
      </c>
      <c r="I377" s="103"/>
      <c r="J377" s="112">
        <f>BK377</f>
        <v>0</v>
      </c>
      <c r="L377" s="100"/>
      <c r="M377" s="105"/>
      <c r="N377" s="106"/>
      <c r="O377" s="106"/>
      <c r="P377" s="107">
        <f>SUM(P378:P423)</f>
        <v>0</v>
      </c>
      <c r="Q377" s="106"/>
      <c r="R377" s="107">
        <f>SUM(R378:R423)</f>
        <v>0</v>
      </c>
      <c r="S377" s="106"/>
      <c r="T377" s="108">
        <f>SUM(T378:T423)</f>
        <v>0</v>
      </c>
      <c r="AR377" s="101" t="s">
        <v>78</v>
      </c>
      <c r="AT377" s="109" t="s">
        <v>71</v>
      </c>
      <c r="AU377" s="109" t="s">
        <v>78</v>
      </c>
      <c r="AY377" s="101" t="s">
        <v>135</v>
      </c>
      <c r="BK377" s="110">
        <f>SUM(BK378:BK423)</f>
        <v>0</v>
      </c>
    </row>
    <row r="378" spans="1:65" s="2" customFormat="1" ht="24" customHeight="1" x14ac:dyDescent="0.2">
      <c r="A378" s="21"/>
      <c r="B378" s="113"/>
      <c r="C378" s="114" t="s">
        <v>487</v>
      </c>
      <c r="D378" s="114" t="s">
        <v>137</v>
      </c>
      <c r="E378" s="115" t="s">
        <v>650</v>
      </c>
      <c r="F378" s="116" t="s">
        <v>1379</v>
      </c>
      <c r="G378" s="117" t="s">
        <v>140</v>
      </c>
      <c r="H378" s="118">
        <v>523.79999999999995</v>
      </c>
      <c r="I378" s="119"/>
      <c r="J378" s="120">
        <f>ROUND(I378*H378,2)</f>
        <v>0</v>
      </c>
      <c r="K378" s="116" t="s">
        <v>155</v>
      </c>
      <c r="L378" s="22"/>
      <c r="M378" s="121" t="s">
        <v>1</v>
      </c>
      <c r="N378" s="122" t="s">
        <v>40</v>
      </c>
      <c r="O378" s="36"/>
      <c r="P378" s="123">
        <f>O378*H378</f>
        <v>0</v>
      </c>
      <c r="Q378" s="123">
        <v>0</v>
      </c>
      <c r="R378" s="123">
        <f>Q378*H378</f>
        <v>0</v>
      </c>
      <c r="S378" s="123">
        <v>0</v>
      </c>
      <c r="T378" s="124">
        <f>S378*H378</f>
        <v>0</v>
      </c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R378" s="125" t="s">
        <v>141</v>
      </c>
      <c r="AT378" s="125" t="s">
        <v>137</v>
      </c>
      <c r="AU378" s="125" t="s">
        <v>80</v>
      </c>
      <c r="AY378" s="12" t="s">
        <v>135</v>
      </c>
      <c r="BE378" s="126">
        <f>IF(N378="základní",J378,0)</f>
        <v>0</v>
      </c>
      <c r="BF378" s="126">
        <f>IF(N378="snížená",J378,0)</f>
        <v>0</v>
      </c>
      <c r="BG378" s="126">
        <f>IF(N378="zákl. přenesená",J378,0)</f>
        <v>0</v>
      </c>
      <c r="BH378" s="126">
        <f>IF(N378="sníž. přenesená",J378,0)</f>
        <v>0</v>
      </c>
      <c r="BI378" s="126">
        <f>IF(N378="nulová",J378,0)</f>
        <v>0</v>
      </c>
      <c r="BJ378" s="12" t="s">
        <v>78</v>
      </c>
      <c r="BK378" s="126">
        <f>ROUND(I378*H378,2)</f>
        <v>0</v>
      </c>
      <c r="BL378" s="12" t="s">
        <v>141</v>
      </c>
      <c r="BM378" s="125" t="s">
        <v>1809</v>
      </c>
    </row>
    <row r="379" spans="1:65" s="2" customFormat="1" ht="19.5" x14ac:dyDescent="0.2">
      <c r="A379" s="21"/>
      <c r="B379" s="22"/>
      <c r="C379" s="21"/>
      <c r="D379" s="127" t="s">
        <v>143</v>
      </c>
      <c r="E379" s="21"/>
      <c r="F379" s="128" t="s">
        <v>653</v>
      </c>
      <c r="G379" s="21"/>
      <c r="H379" s="21"/>
      <c r="I379" s="49"/>
      <c r="J379" s="21"/>
      <c r="K379" s="21"/>
      <c r="L379" s="22"/>
      <c r="M379" s="129"/>
      <c r="N379" s="130"/>
      <c r="O379" s="36"/>
      <c r="P379" s="36"/>
      <c r="Q379" s="36"/>
      <c r="R379" s="36"/>
      <c r="S379" s="36"/>
      <c r="T379" s="37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T379" s="12" t="s">
        <v>143</v>
      </c>
      <c r="AU379" s="12" t="s">
        <v>80</v>
      </c>
    </row>
    <row r="380" spans="1:65" s="2" customFormat="1" ht="19.5" x14ac:dyDescent="0.2">
      <c r="A380" s="21"/>
      <c r="B380" s="22"/>
      <c r="C380" s="21"/>
      <c r="D380" s="127" t="s">
        <v>171</v>
      </c>
      <c r="E380" s="21"/>
      <c r="F380" s="154" t="s">
        <v>1647</v>
      </c>
      <c r="G380" s="21"/>
      <c r="H380" s="21"/>
      <c r="I380" s="49"/>
      <c r="J380" s="21"/>
      <c r="K380" s="21"/>
      <c r="L380" s="22"/>
      <c r="M380" s="129"/>
      <c r="N380" s="130"/>
      <c r="O380" s="36"/>
      <c r="P380" s="36"/>
      <c r="Q380" s="36"/>
      <c r="R380" s="36"/>
      <c r="S380" s="36"/>
      <c r="T380" s="37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T380" s="12" t="s">
        <v>171</v>
      </c>
      <c r="AU380" s="12" t="s">
        <v>80</v>
      </c>
    </row>
    <row r="381" spans="1:65" s="8" customFormat="1" ht="22.5" x14ac:dyDescent="0.2">
      <c r="B381" s="131"/>
      <c r="D381" s="127" t="s">
        <v>149</v>
      </c>
      <c r="E381" s="132" t="s">
        <v>1</v>
      </c>
      <c r="F381" s="133" t="s">
        <v>1648</v>
      </c>
      <c r="H381" s="132" t="s">
        <v>1</v>
      </c>
      <c r="I381" s="134"/>
      <c r="L381" s="131"/>
      <c r="M381" s="135"/>
      <c r="N381" s="136"/>
      <c r="O381" s="136"/>
      <c r="P381" s="136"/>
      <c r="Q381" s="136"/>
      <c r="R381" s="136"/>
      <c r="S381" s="136"/>
      <c r="T381" s="137"/>
      <c r="AT381" s="132" t="s">
        <v>149</v>
      </c>
      <c r="AU381" s="132" t="s">
        <v>80</v>
      </c>
      <c r="AV381" s="8" t="s">
        <v>78</v>
      </c>
      <c r="AW381" s="8" t="s">
        <v>32</v>
      </c>
      <c r="AX381" s="8" t="s">
        <v>72</v>
      </c>
      <c r="AY381" s="132" t="s">
        <v>135</v>
      </c>
    </row>
    <row r="382" spans="1:65" s="9" customFormat="1" x14ac:dyDescent="0.2">
      <c r="B382" s="138"/>
      <c r="D382" s="127" t="s">
        <v>149</v>
      </c>
      <c r="E382" s="139" t="s">
        <v>1</v>
      </c>
      <c r="F382" s="140" t="s">
        <v>1649</v>
      </c>
      <c r="H382" s="141">
        <v>89.4</v>
      </c>
      <c r="I382" s="142"/>
      <c r="L382" s="138"/>
      <c r="M382" s="143"/>
      <c r="N382" s="144"/>
      <c r="O382" s="144"/>
      <c r="P382" s="144"/>
      <c r="Q382" s="144"/>
      <c r="R382" s="144"/>
      <c r="S382" s="144"/>
      <c r="T382" s="145"/>
      <c r="AT382" s="139" t="s">
        <v>149</v>
      </c>
      <c r="AU382" s="139" t="s">
        <v>80</v>
      </c>
      <c r="AV382" s="9" t="s">
        <v>80</v>
      </c>
      <c r="AW382" s="9" t="s">
        <v>32</v>
      </c>
      <c r="AX382" s="9" t="s">
        <v>72</v>
      </c>
      <c r="AY382" s="139" t="s">
        <v>135</v>
      </c>
    </row>
    <row r="383" spans="1:65" s="9" customFormat="1" x14ac:dyDescent="0.2">
      <c r="B383" s="138"/>
      <c r="D383" s="127" t="s">
        <v>149</v>
      </c>
      <c r="E383" s="139" t="s">
        <v>1</v>
      </c>
      <c r="F383" s="140" t="s">
        <v>1650</v>
      </c>
      <c r="H383" s="141">
        <v>96.6</v>
      </c>
      <c r="I383" s="142"/>
      <c r="L383" s="138"/>
      <c r="M383" s="143"/>
      <c r="N383" s="144"/>
      <c r="O383" s="144"/>
      <c r="P383" s="144"/>
      <c r="Q383" s="144"/>
      <c r="R383" s="144"/>
      <c r="S383" s="144"/>
      <c r="T383" s="145"/>
      <c r="AT383" s="139" t="s">
        <v>149</v>
      </c>
      <c r="AU383" s="139" t="s">
        <v>80</v>
      </c>
      <c r="AV383" s="9" t="s">
        <v>80</v>
      </c>
      <c r="AW383" s="9" t="s">
        <v>32</v>
      </c>
      <c r="AX383" s="9" t="s">
        <v>72</v>
      </c>
      <c r="AY383" s="139" t="s">
        <v>135</v>
      </c>
    </row>
    <row r="384" spans="1:65" s="9" customFormat="1" x14ac:dyDescent="0.2">
      <c r="B384" s="138"/>
      <c r="D384" s="127" t="s">
        <v>149</v>
      </c>
      <c r="E384" s="139" t="s">
        <v>1</v>
      </c>
      <c r="F384" s="140" t="s">
        <v>1651</v>
      </c>
      <c r="H384" s="141">
        <v>67.260000000000005</v>
      </c>
      <c r="I384" s="142"/>
      <c r="L384" s="138"/>
      <c r="M384" s="143"/>
      <c r="N384" s="144"/>
      <c r="O384" s="144"/>
      <c r="P384" s="144"/>
      <c r="Q384" s="144"/>
      <c r="R384" s="144"/>
      <c r="S384" s="144"/>
      <c r="T384" s="145"/>
      <c r="AT384" s="139" t="s">
        <v>149</v>
      </c>
      <c r="AU384" s="139" t="s">
        <v>80</v>
      </c>
      <c r="AV384" s="9" t="s">
        <v>80</v>
      </c>
      <c r="AW384" s="9" t="s">
        <v>32</v>
      </c>
      <c r="AX384" s="9" t="s">
        <v>72</v>
      </c>
      <c r="AY384" s="139" t="s">
        <v>135</v>
      </c>
    </row>
    <row r="385" spans="1:65" s="9" customFormat="1" x14ac:dyDescent="0.2">
      <c r="B385" s="138"/>
      <c r="D385" s="127" t="s">
        <v>149</v>
      </c>
      <c r="E385" s="139" t="s">
        <v>1</v>
      </c>
      <c r="F385" s="140" t="s">
        <v>1652</v>
      </c>
      <c r="H385" s="141">
        <v>12.6</v>
      </c>
      <c r="I385" s="142"/>
      <c r="L385" s="138"/>
      <c r="M385" s="143"/>
      <c r="N385" s="144"/>
      <c r="O385" s="144"/>
      <c r="P385" s="144"/>
      <c r="Q385" s="144"/>
      <c r="R385" s="144"/>
      <c r="S385" s="144"/>
      <c r="T385" s="145"/>
      <c r="AT385" s="139" t="s">
        <v>149</v>
      </c>
      <c r="AU385" s="139" t="s">
        <v>80</v>
      </c>
      <c r="AV385" s="9" t="s">
        <v>80</v>
      </c>
      <c r="AW385" s="9" t="s">
        <v>32</v>
      </c>
      <c r="AX385" s="9" t="s">
        <v>72</v>
      </c>
      <c r="AY385" s="139" t="s">
        <v>135</v>
      </c>
    </row>
    <row r="386" spans="1:65" s="9" customFormat="1" x14ac:dyDescent="0.2">
      <c r="B386" s="138"/>
      <c r="D386" s="127" t="s">
        <v>149</v>
      </c>
      <c r="E386" s="139" t="s">
        <v>1</v>
      </c>
      <c r="F386" s="140" t="s">
        <v>1653</v>
      </c>
      <c r="H386" s="141">
        <v>18.600000000000001</v>
      </c>
      <c r="I386" s="142"/>
      <c r="L386" s="138"/>
      <c r="M386" s="143"/>
      <c r="N386" s="144"/>
      <c r="O386" s="144"/>
      <c r="P386" s="144"/>
      <c r="Q386" s="144"/>
      <c r="R386" s="144"/>
      <c r="S386" s="144"/>
      <c r="T386" s="145"/>
      <c r="AT386" s="139" t="s">
        <v>149</v>
      </c>
      <c r="AU386" s="139" t="s">
        <v>80</v>
      </c>
      <c r="AV386" s="9" t="s">
        <v>80</v>
      </c>
      <c r="AW386" s="9" t="s">
        <v>32</v>
      </c>
      <c r="AX386" s="9" t="s">
        <v>72</v>
      </c>
      <c r="AY386" s="139" t="s">
        <v>135</v>
      </c>
    </row>
    <row r="387" spans="1:65" s="9" customFormat="1" x14ac:dyDescent="0.2">
      <c r="B387" s="138"/>
      <c r="D387" s="127" t="s">
        <v>149</v>
      </c>
      <c r="E387" s="139" t="s">
        <v>1</v>
      </c>
      <c r="F387" s="140" t="s">
        <v>1654</v>
      </c>
      <c r="H387" s="141">
        <v>103.8</v>
      </c>
      <c r="I387" s="142"/>
      <c r="L387" s="138"/>
      <c r="M387" s="143"/>
      <c r="N387" s="144"/>
      <c r="O387" s="144"/>
      <c r="P387" s="144"/>
      <c r="Q387" s="144"/>
      <c r="R387" s="144"/>
      <c r="S387" s="144"/>
      <c r="T387" s="145"/>
      <c r="AT387" s="139" t="s">
        <v>149</v>
      </c>
      <c r="AU387" s="139" t="s">
        <v>80</v>
      </c>
      <c r="AV387" s="9" t="s">
        <v>80</v>
      </c>
      <c r="AW387" s="9" t="s">
        <v>32</v>
      </c>
      <c r="AX387" s="9" t="s">
        <v>72</v>
      </c>
      <c r="AY387" s="139" t="s">
        <v>135</v>
      </c>
    </row>
    <row r="388" spans="1:65" s="9" customFormat="1" x14ac:dyDescent="0.2">
      <c r="B388" s="138"/>
      <c r="D388" s="127" t="s">
        <v>149</v>
      </c>
      <c r="E388" s="139" t="s">
        <v>1</v>
      </c>
      <c r="F388" s="140" t="s">
        <v>1655</v>
      </c>
      <c r="H388" s="141">
        <v>32.880000000000003</v>
      </c>
      <c r="I388" s="142"/>
      <c r="L388" s="138"/>
      <c r="M388" s="143"/>
      <c r="N388" s="144"/>
      <c r="O388" s="144"/>
      <c r="P388" s="144"/>
      <c r="Q388" s="144"/>
      <c r="R388" s="144"/>
      <c r="S388" s="144"/>
      <c r="T388" s="145"/>
      <c r="AT388" s="139" t="s">
        <v>149</v>
      </c>
      <c r="AU388" s="139" t="s">
        <v>80</v>
      </c>
      <c r="AV388" s="9" t="s">
        <v>80</v>
      </c>
      <c r="AW388" s="9" t="s">
        <v>32</v>
      </c>
      <c r="AX388" s="9" t="s">
        <v>72</v>
      </c>
      <c r="AY388" s="139" t="s">
        <v>135</v>
      </c>
    </row>
    <row r="389" spans="1:65" s="9" customFormat="1" x14ac:dyDescent="0.2">
      <c r="B389" s="138"/>
      <c r="D389" s="127" t="s">
        <v>149</v>
      </c>
      <c r="E389" s="139" t="s">
        <v>1</v>
      </c>
      <c r="F389" s="140" t="s">
        <v>1656</v>
      </c>
      <c r="H389" s="141">
        <v>34.08</v>
      </c>
      <c r="I389" s="142"/>
      <c r="L389" s="138"/>
      <c r="M389" s="143"/>
      <c r="N389" s="144"/>
      <c r="O389" s="144"/>
      <c r="P389" s="144"/>
      <c r="Q389" s="144"/>
      <c r="R389" s="144"/>
      <c r="S389" s="144"/>
      <c r="T389" s="145"/>
      <c r="AT389" s="139" t="s">
        <v>149</v>
      </c>
      <c r="AU389" s="139" t="s">
        <v>80</v>
      </c>
      <c r="AV389" s="9" t="s">
        <v>80</v>
      </c>
      <c r="AW389" s="9" t="s">
        <v>32</v>
      </c>
      <c r="AX389" s="9" t="s">
        <v>72</v>
      </c>
      <c r="AY389" s="139" t="s">
        <v>135</v>
      </c>
    </row>
    <row r="390" spans="1:65" s="9" customFormat="1" x14ac:dyDescent="0.2">
      <c r="B390" s="138"/>
      <c r="D390" s="127" t="s">
        <v>149</v>
      </c>
      <c r="E390" s="139" t="s">
        <v>1</v>
      </c>
      <c r="F390" s="140" t="s">
        <v>1657</v>
      </c>
      <c r="H390" s="141">
        <v>32.58</v>
      </c>
      <c r="I390" s="142"/>
      <c r="L390" s="138"/>
      <c r="M390" s="143"/>
      <c r="N390" s="144"/>
      <c r="O390" s="144"/>
      <c r="P390" s="144"/>
      <c r="Q390" s="144"/>
      <c r="R390" s="144"/>
      <c r="S390" s="144"/>
      <c r="T390" s="145"/>
      <c r="AT390" s="139" t="s">
        <v>149</v>
      </c>
      <c r="AU390" s="139" t="s">
        <v>80</v>
      </c>
      <c r="AV390" s="9" t="s">
        <v>80</v>
      </c>
      <c r="AW390" s="9" t="s">
        <v>32</v>
      </c>
      <c r="AX390" s="9" t="s">
        <v>72</v>
      </c>
      <c r="AY390" s="139" t="s">
        <v>135</v>
      </c>
    </row>
    <row r="391" spans="1:65" s="9" customFormat="1" x14ac:dyDescent="0.2">
      <c r="B391" s="138"/>
      <c r="D391" s="127" t="s">
        <v>149</v>
      </c>
      <c r="E391" s="139" t="s">
        <v>1</v>
      </c>
      <c r="F391" s="140" t="s">
        <v>1658</v>
      </c>
      <c r="H391" s="141">
        <v>36</v>
      </c>
      <c r="I391" s="142"/>
      <c r="L391" s="138"/>
      <c r="M391" s="143"/>
      <c r="N391" s="144"/>
      <c r="O391" s="144"/>
      <c r="P391" s="144"/>
      <c r="Q391" s="144"/>
      <c r="R391" s="144"/>
      <c r="S391" s="144"/>
      <c r="T391" s="145"/>
      <c r="AT391" s="139" t="s">
        <v>149</v>
      </c>
      <c r="AU391" s="139" t="s">
        <v>80</v>
      </c>
      <c r="AV391" s="9" t="s">
        <v>80</v>
      </c>
      <c r="AW391" s="9" t="s">
        <v>32</v>
      </c>
      <c r="AX391" s="9" t="s">
        <v>72</v>
      </c>
      <c r="AY391" s="139" t="s">
        <v>135</v>
      </c>
    </row>
    <row r="392" spans="1:65" s="10" customFormat="1" x14ac:dyDescent="0.2">
      <c r="B392" s="146"/>
      <c r="D392" s="127" t="s">
        <v>149</v>
      </c>
      <c r="E392" s="147" t="s">
        <v>1</v>
      </c>
      <c r="F392" s="148" t="s">
        <v>165</v>
      </c>
      <c r="H392" s="149">
        <v>523.79999999999995</v>
      </c>
      <c r="I392" s="150"/>
      <c r="L392" s="146"/>
      <c r="M392" s="151"/>
      <c r="N392" s="152"/>
      <c r="O392" s="152"/>
      <c r="P392" s="152"/>
      <c r="Q392" s="152"/>
      <c r="R392" s="152"/>
      <c r="S392" s="152"/>
      <c r="T392" s="153"/>
      <c r="AT392" s="147" t="s">
        <v>149</v>
      </c>
      <c r="AU392" s="147" t="s">
        <v>80</v>
      </c>
      <c r="AV392" s="10" t="s">
        <v>141</v>
      </c>
      <c r="AW392" s="10" t="s">
        <v>32</v>
      </c>
      <c r="AX392" s="10" t="s">
        <v>78</v>
      </c>
      <c r="AY392" s="147" t="s">
        <v>135</v>
      </c>
    </row>
    <row r="393" spans="1:65" s="2" customFormat="1" ht="16.5" customHeight="1" x14ac:dyDescent="0.2">
      <c r="A393" s="21"/>
      <c r="B393" s="113"/>
      <c r="C393" s="114" t="s">
        <v>509</v>
      </c>
      <c r="D393" s="114" t="s">
        <v>137</v>
      </c>
      <c r="E393" s="115" t="s">
        <v>656</v>
      </c>
      <c r="F393" s="116" t="s">
        <v>657</v>
      </c>
      <c r="G393" s="117" t="s">
        <v>140</v>
      </c>
      <c r="H393" s="118">
        <v>523.79999999999995</v>
      </c>
      <c r="I393" s="119"/>
      <c r="J393" s="120">
        <f>ROUND(I393*H393,2)</f>
        <v>0</v>
      </c>
      <c r="K393" s="116" t="s">
        <v>155</v>
      </c>
      <c r="L393" s="22"/>
      <c r="M393" s="121" t="s">
        <v>1</v>
      </c>
      <c r="N393" s="122" t="s">
        <v>40</v>
      </c>
      <c r="O393" s="36"/>
      <c r="P393" s="123">
        <f>O393*H393</f>
        <v>0</v>
      </c>
      <c r="Q393" s="123">
        <v>0</v>
      </c>
      <c r="R393" s="123">
        <f>Q393*H393</f>
        <v>0</v>
      </c>
      <c r="S393" s="123">
        <v>0</v>
      </c>
      <c r="T393" s="124">
        <f>S393*H393</f>
        <v>0</v>
      </c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R393" s="125" t="s">
        <v>141</v>
      </c>
      <c r="AT393" s="125" t="s">
        <v>137</v>
      </c>
      <c r="AU393" s="125" t="s">
        <v>80</v>
      </c>
      <c r="AY393" s="12" t="s">
        <v>135</v>
      </c>
      <c r="BE393" s="126">
        <f>IF(N393="základní",J393,0)</f>
        <v>0</v>
      </c>
      <c r="BF393" s="126">
        <f>IF(N393="snížená",J393,0)</f>
        <v>0</v>
      </c>
      <c r="BG393" s="126">
        <f>IF(N393="zákl. přenesená",J393,0)</f>
        <v>0</v>
      </c>
      <c r="BH393" s="126">
        <f>IF(N393="sníž. přenesená",J393,0)</f>
        <v>0</v>
      </c>
      <c r="BI393" s="126">
        <f>IF(N393="nulová",J393,0)</f>
        <v>0</v>
      </c>
      <c r="BJ393" s="12" t="s">
        <v>78</v>
      </c>
      <c r="BK393" s="126">
        <f>ROUND(I393*H393,2)</f>
        <v>0</v>
      </c>
      <c r="BL393" s="12" t="s">
        <v>141</v>
      </c>
      <c r="BM393" s="125" t="s">
        <v>1810</v>
      </c>
    </row>
    <row r="394" spans="1:65" s="2" customFormat="1" ht="19.5" x14ac:dyDescent="0.2">
      <c r="A394" s="21"/>
      <c r="B394" s="22"/>
      <c r="C394" s="21"/>
      <c r="D394" s="127" t="s">
        <v>143</v>
      </c>
      <c r="E394" s="21"/>
      <c r="F394" s="128" t="s">
        <v>659</v>
      </c>
      <c r="G394" s="21"/>
      <c r="H394" s="21"/>
      <c r="I394" s="49"/>
      <c r="J394" s="21"/>
      <c r="K394" s="21"/>
      <c r="L394" s="22"/>
      <c r="M394" s="129"/>
      <c r="N394" s="130"/>
      <c r="O394" s="36"/>
      <c r="P394" s="36"/>
      <c r="Q394" s="36"/>
      <c r="R394" s="36"/>
      <c r="S394" s="36"/>
      <c r="T394" s="37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T394" s="12" t="s">
        <v>143</v>
      </c>
      <c r="AU394" s="12" t="s">
        <v>80</v>
      </c>
    </row>
    <row r="395" spans="1:65" s="2" customFormat="1" ht="36" customHeight="1" x14ac:dyDescent="0.2">
      <c r="A395" s="21"/>
      <c r="B395" s="113"/>
      <c r="C395" s="114" t="s">
        <v>514</v>
      </c>
      <c r="D395" s="114" t="s">
        <v>137</v>
      </c>
      <c r="E395" s="115" t="s">
        <v>662</v>
      </c>
      <c r="F395" s="116" t="s">
        <v>663</v>
      </c>
      <c r="G395" s="117" t="s">
        <v>140</v>
      </c>
      <c r="H395" s="118">
        <v>450</v>
      </c>
      <c r="I395" s="119"/>
      <c r="J395" s="120">
        <f>ROUND(I395*H395,2)</f>
        <v>0</v>
      </c>
      <c r="K395" s="355" t="s">
        <v>155</v>
      </c>
      <c r="L395" s="22"/>
      <c r="M395" s="121" t="s">
        <v>1</v>
      </c>
      <c r="N395" s="122" t="s">
        <v>40</v>
      </c>
      <c r="O395" s="36"/>
      <c r="P395" s="123">
        <f>O395*H395</f>
        <v>0</v>
      </c>
      <c r="Q395" s="123">
        <v>0</v>
      </c>
      <c r="R395" s="123">
        <f>Q395*H395</f>
        <v>0</v>
      </c>
      <c r="S395" s="123">
        <v>0</v>
      </c>
      <c r="T395" s="124">
        <f>S395*H395</f>
        <v>0</v>
      </c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R395" s="125" t="s">
        <v>141</v>
      </c>
      <c r="AT395" s="125" t="s">
        <v>137</v>
      </c>
      <c r="AU395" s="125" t="s">
        <v>80</v>
      </c>
      <c r="AY395" s="12" t="s">
        <v>135</v>
      </c>
      <c r="BE395" s="126">
        <f>IF(N395="základní",J395,0)</f>
        <v>0</v>
      </c>
      <c r="BF395" s="126">
        <f>IF(N395="snížená",J395,0)</f>
        <v>0</v>
      </c>
      <c r="BG395" s="126">
        <f>IF(N395="zákl. přenesená",J395,0)</f>
        <v>0</v>
      </c>
      <c r="BH395" s="126">
        <f>IF(N395="sníž. přenesená",J395,0)</f>
        <v>0</v>
      </c>
      <c r="BI395" s="126">
        <f>IF(N395="nulová",J395,0)</f>
        <v>0</v>
      </c>
      <c r="BJ395" s="12" t="s">
        <v>78</v>
      </c>
      <c r="BK395" s="126">
        <f>ROUND(I395*H395,2)</f>
        <v>0</v>
      </c>
      <c r="BL395" s="12" t="s">
        <v>141</v>
      </c>
      <c r="BM395" s="125" t="s">
        <v>1811</v>
      </c>
    </row>
    <row r="396" spans="1:65" s="2" customFormat="1" ht="29.25" x14ac:dyDescent="0.2">
      <c r="A396" s="21"/>
      <c r="B396" s="22"/>
      <c r="C396" s="21"/>
      <c r="D396" s="127" t="s">
        <v>143</v>
      </c>
      <c r="E396" s="21"/>
      <c r="F396" s="128" t="s">
        <v>665</v>
      </c>
      <c r="G396" s="21"/>
      <c r="H396" s="21"/>
      <c r="I396" s="49"/>
      <c r="J396" s="21"/>
      <c r="K396" s="21"/>
      <c r="L396" s="22"/>
      <c r="M396" s="129"/>
      <c r="N396" s="130"/>
      <c r="O396" s="36"/>
      <c r="P396" s="36"/>
      <c r="Q396" s="36"/>
      <c r="R396" s="36"/>
      <c r="S396" s="36"/>
      <c r="T396" s="37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T396" s="12" t="s">
        <v>143</v>
      </c>
      <c r="AU396" s="12" t="s">
        <v>80</v>
      </c>
    </row>
    <row r="397" spans="1:65" s="2" customFormat="1" ht="19.5" x14ac:dyDescent="0.2">
      <c r="A397" s="21"/>
      <c r="B397" s="22"/>
      <c r="C397" s="21"/>
      <c r="D397" s="127" t="s">
        <v>171</v>
      </c>
      <c r="E397" s="21"/>
      <c r="F397" s="154" t="s">
        <v>1647</v>
      </c>
      <c r="G397" s="21"/>
      <c r="H397" s="21"/>
      <c r="I397" s="49"/>
      <c r="J397" s="21"/>
      <c r="K397" s="21"/>
      <c r="L397" s="22"/>
      <c r="M397" s="129"/>
      <c r="N397" s="130"/>
      <c r="O397" s="36"/>
      <c r="P397" s="36"/>
      <c r="Q397" s="36"/>
      <c r="R397" s="36"/>
      <c r="S397" s="36"/>
      <c r="T397" s="37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T397" s="12" t="s">
        <v>171</v>
      </c>
      <c r="AU397" s="12" t="s">
        <v>80</v>
      </c>
    </row>
    <row r="398" spans="1:65" s="8" customFormat="1" x14ac:dyDescent="0.2">
      <c r="B398" s="131"/>
      <c r="D398" s="127" t="s">
        <v>149</v>
      </c>
      <c r="E398" s="132" t="s">
        <v>1</v>
      </c>
      <c r="F398" s="133" t="s">
        <v>162</v>
      </c>
      <c r="H398" s="132" t="s">
        <v>1</v>
      </c>
      <c r="I398" s="134"/>
      <c r="L398" s="131"/>
      <c r="M398" s="135"/>
      <c r="N398" s="136"/>
      <c r="O398" s="136"/>
      <c r="P398" s="136"/>
      <c r="Q398" s="136"/>
      <c r="R398" s="136"/>
      <c r="S398" s="136"/>
      <c r="T398" s="137"/>
      <c r="AT398" s="132" t="s">
        <v>149</v>
      </c>
      <c r="AU398" s="132" t="s">
        <v>80</v>
      </c>
      <c r="AV398" s="8" t="s">
        <v>78</v>
      </c>
      <c r="AW398" s="8" t="s">
        <v>32</v>
      </c>
      <c r="AX398" s="8" t="s">
        <v>72</v>
      </c>
      <c r="AY398" s="132" t="s">
        <v>135</v>
      </c>
    </row>
    <row r="399" spans="1:65" s="9" customFormat="1" x14ac:dyDescent="0.2">
      <c r="B399" s="138"/>
      <c r="D399" s="127" t="s">
        <v>149</v>
      </c>
      <c r="E399" s="139" t="s">
        <v>1</v>
      </c>
      <c r="F399" s="140" t="s">
        <v>1645</v>
      </c>
      <c r="H399" s="141">
        <v>450</v>
      </c>
      <c r="I399" s="142"/>
      <c r="L399" s="138"/>
      <c r="M399" s="143"/>
      <c r="N399" s="144"/>
      <c r="O399" s="144"/>
      <c r="P399" s="144"/>
      <c r="Q399" s="144"/>
      <c r="R399" s="144"/>
      <c r="S399" s="144"/>
      <c r="T399" s="145"/>
      <c r="AT399" s="139" t="s">
        <v>149</v>
      </c>
      <c r="AU399" s="139" t="s">
        <v>80</v>
      </c>
      <c r="AV399" s="9" t="s">
        <v>80</v>
      </c>
      <c r="AW399" s="9" t="s">
        <v>32</v>
      </c>
      <c r="AX399" s="9" t="s">
        <v>78</v>
      </c>
      <c r="AY399" s="139" t="s">
        <v>135</v>
      </c>
    </row>
    <row r="400" spans="1:65" s="2" customFormat="1" ht="24" customHeight="1" x14ac:dyDescent="0.2">
      <c r="A400" s="21"/>
      <c r="B400" s="113"/>
      <c r="C400" s="114" t="s">
        <v>518</v>
      </c>
      <c r="D400" s="114" t="s">
        <v>137</v>
      </c>
      <c r="E400" s="115" t="s">
        <v>667</v>
      </c>
      <c r="F400" s="116" t="s">
        <v>668</v>
      </c>
      <c r="G400" s="117" t="s">
        <v>140</v>
      </c>
      <c r="H400" s="118">
        <v>450</v>
      </c>
      <c r="I400" s="119"/>
      <c r="J400" s="120">
        <f>ROUND(I400*H400,2)</f>
        <v>0</v>
      </c>
      <c r="K400" s="355" t="s">
        <v>155</v>
      </c>
      <c r="L400" s="22"/>
      <c r="M400" s="121" t="s">
        <v>1</v>
      </c>
      <c r="N400" s="122" t="s">
        <v>40</v>
      </c>
      <c r="O400" s="36"/>
      <c r="P400" s="123">
        <f>O400*H400</f>
        <v>0</v>
      </c>
      <c r="Q400" s="123">
        <v>0</v>
      </c>
      <c r="R400" s="123">
        <f>Q400*H400</f>
        <v>0</v>
      </c>
      <c r="S400" s="123">
        <v>0</v>
      </c>
      <c r="T400" s="124">
        <f>S400*H400</f>
        <v>0</v>
      </c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R400" s="125" t="s">
        <v>141</v>
      </c>
      <c r="AT400" s="125" t="s">
        <v>137</v>
      </c>
      <c r="AU400" s="125" t="s">
        <v>80</v>
      </c>
      <c r="AY400" s="12" t="s">
        <v>135</v>
      </c>
      <c r="BE400" s="126">
        <f>IF(N400="základní",J400,0)</f>
        <v>0</v>
      </c>
      <c r="BF400" s="126">
        <f>IF(N400="snížená",J400,0)</f>
        <v>0</v>
      </c>
      <c r="BG400" s="126">
        <f>IF(N400="zákl. přenesená",J400,0)</f>
        <v>0</v>
      </c>
      <c r="BH400" s="126">
        <f>IF(N400="sníž. přenesená",J400,0)</f>
        <v>0</v>
      </c>
      <c r="BI400" s="126">
        <f>IF(N400="nulová",J400,0)</f>
        <v>0</v>
      </c>
      <c r="BJ400" s="12" t="s">
        <v>78</v>
      </c>
      <c r="BK400" s="126">
        <f>ROUND(I400*H400,2)</f>
        <v>0</v>
      </c>
      <c r="BL400" s="12" t="s">
        <v>141</v>
      </c>
      <c r="BM400" s="125" t="s">
        <v>1812</v>
      </c>
    </row>
    <row r="401" spans="1:65" s="2" customFormat="1" ht="29.25" x14ac:dyDescent="0.2">
      <c r="A401" s="21"/>
      <c r="B401" s="22"/>
      <c r="C401" s="21"/>
      <c r="D401" s="127" t="s">
        <v>143</v>
      </c>
      <c r="E401" s="21"/>
      <c r="F401" s="128" t="s">
        <v>670</v>
      </c>
      <c r="G401" s="21"/>
      <c r="H401" s="21"/>
      <c r="I401" s="49"/>
      <c r="J401" s="21"/>
      <c r="K401" s="21"/>
      <c r="L401" s="22"/>
      <c r="M401" s="129"/>
      <c r="N401" s="130"/>
      <c r="O401" s="36"/>
      <c r="P401" s="36"/>
      <c r="Q401" s="36"/>
      <c r="R401" s="36"/>
      <c r="S401" s="36"/>
      <c r="T401" s="37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T401" s="12" t="s">
        <v>143</v>
      </c>
      <c r="AU401" s="12" t="s">
        <v>80</v>
      </c>
    </row>
    <row r="402" spans="1:65" s="2" customFormat="1" ht="24" customHeight="1" x14ac:dyDescent="0.2">
      <c r="A402" s="21"/>
      <c r="B402" s="113"/>
      <c r="C402" s="114" t="s">
        <v>526</v>
      </c>
      <c r="D402" s="114" t="s">
        <v>137</v>
      </c>
      <c r="E402" s="115" t="s">
        <v>672</v>
      </c>
      <c r="F402" s="116" t="s">
        <v>673</v>
      </c>
      <c r="G402" s="117" t="s">
        <v>140</v>
      </c>
      <c r="H402" s="118">
        <v>450</v>
      </c>
      <c r="I402" s="119"/>
      <c r="J402" s="120">
        <f>ROUND(I402*H402,2)</f>
        <v>0</v>
      </c>
      <c r="K402" s="116" t="s">
        <v>155</v>
      </c>
      <c r="L402" s="22"/>
      <c r="M402" s="121" t="s">
        <v>1</v>
      </c>
      <c r="N402" s="122" t="s">
        <v>40</v>
      </c>
      <c r="O402" s="36"/>
      <c r="P402" s="123">
        <f>O402*H402</f>
        <v>0</v>
      </c>
      <c r="Q402" s="123">
        <v>0</v>
      </c>
      <c r="R402" s="123">
        <f>Q402*H402</f>
        <v>0</v>
      </c>
      <c r="S402" s="123">
        <v>0</v>
      </c>
      <c r="T402" s="124">
        <f>S402*H402</f>
        <v>0</v>
      </c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R402" s="125" t="s">
        <v>141</v>
      </c>
      <c r="AT402" s="125" t="s">
        <v>137</v>
      </c>
      <c r="AU402" s="125" t="s">
        <v>80</v>
      </c>
      <c r="AY402" s="12" t="s">
        <v>135</v>
      </c>
      <c r="BE402" s="126">
        <f>IF(N402="základní",J402,0)</f>
        <v>0</v>
      </c>
      <c r="BF402" s="126">
        <f>IF(N402="snížená",J402,0)</f>
        <v>0</v>
      </c>
      <c r="BG402" s="126">
        <f>IF(N402="zákl. přenesená",J402,0)</f>
        <v>0</v>
      </c>
      <c r="BH402" s="126">
        <f>IF(N402="sníž. přenesená",J402,0)</f>
        <v>0</v>
      </c>
      <c r="BI402" s="126">
        <f>IF(N402="nulová",J402,0)</f>
        <v>0</v>
      </c>
      <c r="BJ402" s="12" t="s">
        <v>78</v>
      </c>
      <c r="BK402" s="126">
        <f>ROUND(I402*H402,2)</f>
        <v>0</v>
      </c>
      <c r="BL402" s="12" t="s">
        <v>141</v>
      </c>
      <c r="BM402" s="125" t="s">
        <v>1813</v>
      </c>
    </row>
    <row r="403" spans="1:65" s="2" customFormat="1" ht="19.5" x14ac:dyDescent="0.2">
      <c r="A403" s="21"/>
      <c r="B403" s="22"/>
      <c r="C403" s="21"/>
      <c r="D403" s="127" t="s">
        <v>143</v>
      </c>
      <c r="E403" s="21"/>
      <c r="F403" s="128" t="s">
        <v>675</v>
      </c>
      <c r="G403" s="21"/>
      <c r="H403" s="21"/>
      <c r="I403" s="49"/>
      <c r="J403" s="21"/>
      <c r="K403" s="21"/>
      <c r="L403" s="22"/>
      <c r="M403" s="129"/>
      <c r="N403" s="130"/>
      <c r="O403" s="36"/>
      <c r="P403" s="36"/>
      <c r="Q403" s="36"/>
      <c r="R403" s="36"/>
      <c r="S403" s="36"/>
      <c r="T403" s="37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T403" s="12" t="s">
        <v>143</v>
      </c>
      <c r="AU403" s="12" t="s">
        <v>80</v>
      </c>
    </row>
    <row r="404" spans="1:65" s="2" customFormat="1" ht="24" customHeight="1" x14ac:dyDescent="0.2">
      <c r="A404" s="21"/>
      <c r="B404" s="113"/>
      <c r="C404" s="114" t="s">
        <v>532</v>
      </c>
      <c r="D404" s="114" t="s">
        <v>137</v>
      </c>
      <c r="E404" s="115" t="s">
        <v>677</v>
      </c>
      <c r="F404" s="116" t="s">
        <v>678</v>
      </c>
      <c r="G404" s="117" t="s">
        <v>140</v>
      </c>
      <c r="H404" s="118">
        <v>450</v>
      </c>
      <c r="I404" s="119"/>
      <c r="J404" s="120">
        <f>ROUND(I404*H404,2)</f>
        <v>0</v>
      </c>
      <c r="K404" s="116" t="s">
        <v>1</v>
      </c>
      <c r="L404" s="22"/>
      <c r="M404" s="121" t="s">
        <v>1</v>
      </c>
      <c r="N404" s="122" t="s">
        <v>40</v>
      </c>
      <c r="O404" s="36"/>
      <c r="P404" s="123">
        <f>O404*H404</f>
        <v>0</v>
      </c>
      <c r="Q404" s="123">
        <v>0</v>
      </c>
      <c r="R404" s="123">
        <f>Q404*H404</f>
        <v>0</v>
      </c>
      <c r="S404" s="123">
        <v>0</v>
      </c>
      <c r="T404" s="124">
        <f>S404*H404</f>
        <v>0</v>
      </c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R404" s="125" t="s">
        <v>141</v>
      </c>
      <c r="AT404" s="125" t="s">
        <v>137</v>
      </c>
      <c r="AU404" s="125" t="s">
        <v>80</v>
      </c>
      <c r="AY404" s="12" t="s">
        <v>135</v>
      </c>
      <c r="BE404" s="126">
        <f>IF(N404="základní",J404,0)</f>
        <v>0</v>
      </c>
      <c r="BF404" s="126">
        <f>IF(N404="snížená",J404,0)</f>
        <v>0</v>
      </c>
      <c r="BG404" s="126">
        <f>IF(N404="zákl. přenesená",J404,0)</f>
        <v>0</v>
      </c>
      <c r="BH404" s="126">
        <f>IF(N404="sníž. přenesená",J404,0)</f>
        <v>0</v>
      </c>
      <c r="BI404" s="126">
        <f>IF(N404="nulová",J404,0)</f>
        <v>0</v>
      </c>
      <c r="BJ404" s="12" t="s">
        <v>78</v>
      </c>
      <c r="BK404" s="126">
        <f>ROUND(I404*H404,2)</f>
        <v>0</v>
      </c>
      <c r="BL404" s="12" t="s">
        <v>141</v>
      </c>
      <c r="BM404" s="125" t="s">
        <v>1814</v>
      </c>
    </row>
    <row r="405" spans="1:65" s="2" customFormat="1" x14ac:dyDescent="0.2">
      <c r="A405" s="21"/>
      <c r="B405" s="22"/>
      <c r="C405" s="21"/>
      <c r="D405" s="127" t="s">
        <v>143</v>
      </c>
      <c r="E405" s="21"/>
      <c r="F405" s="128" t="s">
        <v>678</v>
      </c>
      <c r="G405" s="21"/>
      <c r="H405" s="21"/>
      <c r="I405" s="49"/>
      <c r="J405" s="21"/>
      <c r="K405" s="21"/>
      <c r="L405" s="22"/>
      <c r="M405" s="129"/>
      <c r="N405" s="130"/>
      <c r="O405" s="36"/>
      <c r="P405" s="36"/>
      <c r="Q405" s="36"/>
      <c r="R405" s="36"/>
      <c r="S405" s="36"/>
      <c r="T405" s="37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T405" s="12" t="s">
        <v>143</v>
      </c>
      <c r="AU405" s="12" t="s">
        <v>80</v>
      </c>
    </row>
    <row r="406" spans="1:65" s="2" customFormat="1" ht="24" customHeight="1" x14ac:dyDescent="0.2">
      <c r="A406" s="21"/>
      <c r="B406" s="113"/>
      <c r="C406" s="114" t="s">
        <v>541</v>
      </c>
      <c r="D406" s="114" t="s">
        <v>137</v>
      </c>
      <c r="E406" s="115" t="s">
        <v>681</v>
      </c>
      <c r="F406" s="116" t="s">
        <v>1386</v>
      </c>
      <c r="G406" s="117" t="s">
        <v>140</v>
      </c>
      <c r="H406" s="118">
        <v>523.79999999999995</v>
      </c>
      <c r="I406" s="119"/>
      <c r="J406" s="120">
        <f>ROUND(I406*H406,2)</f>
        <v>0</v>
      </c>
      <c r="K406" s="116" t="s">
        <v>155</v>
      </c>
      <c r="L406" s="22"/>
      <c r="M406" s="121" t="s">
        <v>1</v>
      </c>
      <c r="N406" s="122" t="s">
        <v>40</v>
      </c>
      <c r="O406" s="36"/>
      <c r="P406" s="123">
        <f>O406*H406</f>
        <v>0</v>
      </c>
      <c r="Q406" s="123">
        <v>0</v>
      </c>
      <c r="R406" s="123">
        <f>Q406*H406</f>
        <v>0</v>
      </c>
      <c r="S406" s="123">
        <v>0</v>
      </c>
      <c r="T406" s="124">
        <f>S406*H406</f>
        <v>0</v>
      </c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R406" s="125" t="s">
        <v>141</v>
      </c>
      <c r="AT406" s="125" t="s">
        <v>137</v>
      </c>
      <c r="AU406" s="125" t="s">
        <v>80</v>
      </c>
      <c r="AY406" s="12" t="s">
        <v>135</v>
      </c>
      <c r="BE406" s="126">
        <f>IF(N406="základní",J406,0)</f>
        <v>0</v>
      </c>
      <c r="BF406" s="126">
        <f>IF(N406="snížená",J406,0)</f>
        <v>0</v>
      </c>
      <c r="BG406" s="126">
        <f>IF(N406="zákl. přenesená",J406,0)</f>
        <v>0</v>
      </c>
      <c r="BH406" s="126">
        <f>IF(N406="sníž. přenesená",J406,0)</f>
        <v>0</v>
      </c>
      <c r="BI406" s="126">
        <f>IF(N406="nulová",J406,0)</f>
        <v>0</v>
      </c>
      <c r="BJ406" s="12" t="s">
        <v>78</v>
      </c>
      <c r="BK406" s="126">
        <f>ROUND(I406*H406,2)</f>
        <v>0</v>
      </c>
      <c r="BL406" s="12" t="s">
        <v>141</v>
      </c>
      <c r="BM406" s="125" t="s">
        <v>1815</v>
      </c>
    </row>
    <row r="407" spans="1:65" s="2" customFormat="1" ht="19.5" x14ac:dyDescent="0.2">
      <c r="A407" s="21"/>
      <c r="B407" s="22"/>
      <c r="C407" s="21"/>
      <c r="D407" s="127" t="s">
        <v>143</v>
      </c>
      <c r="E407" s="21"/>
      <c r="F407" s="128" t="s">
        <v>684</v>
      </c>
      <c r="G407" s="21"/>
      <c r="H407" s="21"/>
      <c r="I407" s="49"/>
      <c r="J407" s="21"/>
      <c r="K407" s="21"/>
      <c r="L407" s="22"/>
      <c r="M407" s="129"/>
      <c r="N407" s="130"/>
      <c r="O407" s="36"/>
      <c r="P407" s="36"/>
      <c r="Q407" s="36"/>
      <c r="R407" s="36"/>
      <c r="S407" s="36"/>
      <c r="T407" s="37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T407" s="12" t="s">
        <v>143</v>
      </c>
      <c r="AU407" s="12" t="s">
        <v>80</v>
      </c>
    </row>
    <row r="408" spans="1:65" s="2" customFormat="1" ht="19.5" x14ac:dyDescent="0.2">
      <c r="A408" s="21"/>
      <c r="B408" s="22"/>
      <c r="C408" s="21"/>
      <c r="D408" s="127" t="s">
        <v>171</v>
      </c>
      <c r="E408" s="21"/>
      <c r="F408" s="154" t="s">
        <v>172</v>
      </c>
      <c r="G408" s="21"/>
      <c r="H408" s="21"/>
      <c r="I408" s="49"/>
      <c r="J408" s="21"/>
      <c r="K408" s="21"/>
      <c r="L408" s="22"/>
      <c r="M408" s="129"/>
      <c r="N408" s="130"/>
      <c r="O408" s="36"/>
      <c r="P408" s="36"/>
      <c r="Q408" s="36"/>
      <c r="R408" s="36"/>
      <c r="S408" s="36"/>
      <c r="T408" s="37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T408" s="12" t="s">
        <v>171</v>
      </c>
      <c r="AU408" s="12" t="s">
        <v>80</v>
      </c>
    </row>
    <row r="409" spans="1:65" s="2" customFormat="1" ht="16.5" customHeight="1" x14ac:dyDescent="0.2">
      <c r="A409" s="21"/>
      <c r="B409" s="113"/>
      <c r="C409" s="114" t="s">
        <v>558</v>
      </c>
      <c r="D409" s="114" t="s">
        <v>137</v>
      </c>
      <c r="E409" s="115" t="s">
        <v>686</v>
      </c>
      <c r="F409" s="116" t="s">
        <v>687</v>
      </c>
      <c r="G409" s="117" t="s">
        <v>140</v>
      </c>
      <c r="H409" s="118">
        <v>523.79999999999995</v>
      </c>
      <c r="I409" s="119"/>
      <c r="J409" s="120">
        <f>ROUND(I409*H409,2)</f>
        <v>0</v>
      </c>
      <c r="K409" s="116" t="s">
        <v>155</v>
      </c>
      <c r="L409" s="22"/>
      <c r="M409" s="121" t="s">
        <v>1</v>
      </c>
      <c r="N409" s="122" t="s">
        <v>40</v>
      </c>
      <c r="O409" s="36"/>
      <c r="P409" s="123">
        <f>O409*H409</f>
        <v>0</v>
      </c>
      <c r="Q409" s="123">
        <v>0</v>
      </c>
      <c r="R409" s="123">
        <f>Q409*H409</f>
        <v>0</v>
      </c>
      <c r="S409" s="123">
        <v>0</v>
      </c>
      <c r="T409" s="124">
        <f>S409*H409</f>
        <v>0</v>
      </c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R409" s="125" t="s">
        <v>141</v>
      </c>
      <c r="AT409" s="125" t="s">
        <v>137</v>
      </c>
      <c r="AU409" s="125" t="s">
        <v>80</v>
      </c>
      <c r="AY409" s="12" t="s">
        <v>135</v>
      </c>
      <c r="BE409" s="126">
        <f>IF(N409="základní",J409,0)</f>
        <v>0</v>
      </c>
      <c r="BF409" s="126">
        <f>IF(N409="snížená",J409,0)</f>
        <v>0</v>
      </c>
      <c r="BG409" s="126">
        <f>IF(N409="zákl. přenesená",J409,0)</f>
        <v>0</v>
      </c>
      <c r="BH409" s="126">
        <f>IF(N409="sníž. přenesená",J409,0)</f>
        <v>0</v>
      </c>
      <c r="BI409" s="126">
        <f>IF(N409="nulová",J409,0)</f>
        <v>0</v>
      </c>
      <c r="BJ409" s="12" t="s">
        <v>78</v>
      </c>
      <c r="BK409" s="126">
        <f>ROUND(I409*H409,2)</f>
        <v>0</v>
      </c>
      <c r="BL409" s="12" t="s">
        <v>141</v>
      </c>
      <c r="BM409" s="125" t="s">
        <v>1816</v>
      </c>
    </row>
    <row r="410" spans="1:65" s="2" customFormat="1" ht="19.5" x14ac:dyDescent="0.2">
      <c r="A410" s="21"/>
      <c r="B410" s="22"/>
      <c r="C410" s="21"/>
      <c r="D410" s="127" t="s">
        <v>143</v>
      </c>
      <c r="E410" s="21"/>
      <c r="F410" s="128" t="s">
        <v>689</v>
      </c>
      <c r="G410" s="21"/>
      <c r="H410" s="21"/>
      <c r="I410" s="49"/>
      <c r="J410" s="21"/>
      <c r="K410" s="21"/>
      <c r="L410" s="22"/>
      <c r="M410" s="129"/>
      <c r="N410" s="130"/>
      <c r="O410" s="36"/>
      <c r="P410" s="36"/>
      <c r="Q410" s="36"/>
      <c r="R410" s="36"/>
      <c r="S410" s="36"/>
      <c r="T410" s="37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T410" s="12" t="s">
        <v>143</v>
      </c>
      <c r="AU410" s="12" t="s">
        <v>80</v>
      </c>
    </row>
    <row r="411" spans="1:65" s="2" customFormat="1" ht="24" customHeight="1" x14ac:dyDescent="0.2">
      <c r="A411" s="21"/>
      <c r="B411" s="113"/>
      <c r="C411" s="114" t="s">
        <v>573</v>
      </c>
      <c r="D411" s="114" t="s">
        <v>137</v>
      </c>
      <c r="E411" s="115" t="s">
        <v>691</v>
      </c>
      <c r="F411" s="116" t="s">
        <v>692</v>
      </c>
      <c r="G411" s="117" t="s">
        <v>140</v>
      </c>
      <c r="H411" s="118">
        <v>450</v>
      </c>
      <c r="I411" s="119"/>
      <c r="J411" s="120">
        <f>ROUND(I411*H411,2)</f>
        <v>0</v>
      </c>
      <c r="K411" s="116" t="s">
        <v>155</v>
      </c>
      <c r="L411" s="22"/>
      <c r="M411" s="121" t="s">
        <v>1</v>
      </c>
      <c r="N411" s="122" t="s">
        <v>40</v>
      </c>
      <c r="O411" s="36"/>
      <c r="P411" s="123">
        <f>O411*H411</f>
        <v>0</v>
      </c>
      <c r="Q411" s="123">
        <v>0</v>
      </c>
      <c r="R411" s="123">
        <f>Q411*H411</f>
        <v>0</v>
      </c>
      <c r="S411" s="123">
        <v>0</v>
      </c>
      <c r="T411" s="124">
        <f>S411*H411</f>
        <v>0</v>
      </c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R411" s="125" t="s">
        <v>141</v>
      </c>
      <c r="AT411" s="125" t="s">
        <v>137</v>
      </c>
      <c r="AU411" s="125" t="s">
        <v>80</v>
      </c>
      <c r="AY411" s="12" t="s">
        <v>135</v>
      </c>
      <c r="BE411" s="126">
        <f>IF(N411="základní",J411,0)</f>
        <v>0</v>
      </c>
      <c r="BF411" s="126">
        <f>IF(N411="snížená",J411,0)</f>
        <v>0</v>
      </c>
      <c r="BG411" s="126">
        <f>IF(N411="zákl. přenesená",J411,0)</f>
        <v>0</v>
      </c>
      <c r="BH411" s="126">
        <f>IF(N411="sníž. přenesená",J411,0)</f>
        <v>0</v>
      </c>
      <c r="BI411" s="126">
        <f>IF(N411="nulová",J411,0)</f>
        <v>0</v>
      </c>
      <c r="BJ411" s="12" t="s">
        <v>78</v>
      </c>
      <c r="BK411" s="126">
        <f>ROUND(I411*H411,2)</f>
        <v>0</v>
      </c>
      <c r="BL411" s="12" t="s">
        <v>141</v>
      </c>
      <c r="BM411" s="125" t="s">
        <v>1817</v>
      </c>
    </row>
    <row r="412" spans="1:65" s="2" customFormat="1" x14ac:dyDescent="0.2">
      <c r="A412" s="21"/>
      <c r="B412" s="22"/>
      <c r="C412" s="21"/>
      <c r="D412" s="127" t="s">
        <v>143</v>
      </c>
      <c r="E412" s="21"/>
      <c r="F412" s="128" t="s">
        <v>692</v>
      </c>
      <c r="G412" s="21"/>
      <c r="H412" s="21"/>
      <c r="I412" s="49"/>
      <c r="J412" s="21"/>
      <c r="K412" s="21"/>
      <c r="L412" s="22"/>
      <c r="M412" s="129"/>
      <c r="N412" s="130"/>
      <c r="O412" s="36"/>
      <c r="P412" s="36"/>
      <c r="Q412" s="36"/>
      <c r="R412" s="36"/>
      <c r="S412" s="36"/>
      <c r="T412" s="37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T412" s="12" t="s">
        <v>143</v>
      </c>
      <c r="AU412" s="12" t="s">
        <v>80</v>
      </c>
    </row>
    <row r="413" spans="1:65" s="2" customFormat="1" ht="24" customHeight="1" x14ac:dyDescent="0.2">
      <c r="A413" s="21"/>
      <c r="B413" s="113"/>
      <c r="C413" s="114" t="s">
        <v>578</v>
      </c>
      <c r="D413" s="114" t="s">
        <v>137</v>
      </c>
      <c r="E413" s="115" t="s">
        <v>695</v>
      </c>
      <c r="F413" s="116" t="s">
        <v>696</v>
      </c>
      <c r="G413" s="117" t="s">
        <v>140</v>
      </c>
      <c r="H413" s="118">
        <v>450</v>
      </c>
      <c r="I413" s="119"/>
      <c r="J413" s="120">
        <f>ROUND(I413*H413,2)</f>
        <v>0</v>
      </c>
      <c r="K413" s="116" t="s">
        <v>155</v>
      </c>
      <c r="L413" s="22"/>
      <c r="M413" s="121" t="s">
        <v>1</v>
      </c>
      <c r="N413" s="122" t="s">
        <v>40</v>
      </c>
      <c r="O413" s="36"/>
      <c r="P413" s="123">
        <f>O413*H413</f>
        <v>0</v>
      </c>
      <c r="Q413" s="123">
        <v>0</v>
      </c>
      <c r="R413" s="123">
        <f>Q413*H413</f>
        <v>0</v>
      </c>
      <c r="S413" s="123">
        <v>0</v>
      </c>
      <c r="T413" s="124">
        <f>S413*H413</f>
        <v>0</v>
      </c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R413" s="125" t="s">
        <v>141</v>
      </c>
      <c r="AT413" s="125" t="s">
        <v>137</v>
      </c>
      <c r="AU413" s="125" t="s">
        <v>80</v>
      </c>
      <c r="AY413" s="12" t="s">
        <v>135</v>
      </c>
      <c r="BE413" s="126">
        <f>IF(N413="základní",J413,0)</f>
        <v>0</v>
      </c>
      <c r="BF413" s="126">
        <f>IF(N413="snížená",J413,0)</f>
        <v>0</v>
      </c>
      <c r="BG413" s="126">
        <f>IF(N413="zákl. přenesená",J413,0)</f>
        <v>0</v>
      </c>
      <c r="BH413" s="126">
        <f>IF(N413="sníž. přenesená",J413,0)</f>
        <v>0</v>
      </c>
      <c r="BI413" s="126">
        <f>IF(N413="nulová",J413,0)</f>
        <v>0</v>
      </c>
      <c r="BJ413" s="12" t="s">
        <v>78</v>
      </c>
      <c r="BK413" s="126">
        <f>ROUND(I413*H413,2)</f>
        <v>0</v>
      </c>
      <c r="BL413" s="12" t="s">
        <v>141</v>
      </c>
      <c r="BM413" s="125" t="s">
        <v>1818</v>
      </c>
    </row>
    <row r="414" spans="1:65" s="2" customFormat="1" ht="19.5" x14ac:dyDescent="0.2">
      <c r="A414" s="21"/>
      <c r="B414" s="22"/>
      <c r="C414" s="21"/>
      <c r="D414" s="127" t="s">
        <v>143</v>
      </c>
      <c r="E414" s="21"/>
      <c r="F414" s="128" t="s">
        <v>698</v>
      </c>
      <c r="G414" s="21"/>
      <c r="H414" s="21"/>
      <c r="I414" s="49"/>
      <c r="J414" s="21"/>
      <c r="K414" s="21"/>
      <c r="L414" s="22"/>
      <c r="M414" s="129"/>
      <c r="N414" s="130"/>
      <c r="O414" s="36"/>
      <c r="P414" s="36"/>
      <c r="Q414" s="36"/>
      <c r="R414" s="36"/>
      <c r="S414" s="36"/>
      <c r="T414" s="37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T414" s="12" t="s">
        <v>143</v>
      </c>
      <c r="AU414" s="12" t="s">
        <v>80</v>
      </c>
    </row>
    <row r="415" spans="1:65" s="2" customFormat="1" ht="24" customHeight="1" x14ac:dyDescent="0.2">
      <c r="A415" s="21"/>
      <c r="B415" s="113"/>
      <c r="C415" s="114" t="s">
        <v>584</v>
      </c>
      <c r="D415" s="114" t="s">
        <v>137</v>
      </c>
      <c r="E415" s="115" t="s">
        <v>700</v>
      </c>
      <c r="F415" s="116" t="s">
        <v>701</v>
      </c>
      <c r="G415" s="117" t="s">
        <v>140</v>
      </c>
      <c r="H415" s="118">
        <v>450</v>
      </c>
      <c r="I415" s="119"/>
      <c r="J415" s="120">
        <f>ROUND(I415*H415,2)</f>
        <v>0</v>
      </c>
      <c r="K415" s="116" t="s">
        <v>155</v>
      </c>
      <c r="L415" s="22"/>
      <c r="M415" s="121" t="s">
        <v>1</v>
      </c>
      <c r="N415" s="122" t="s">
        <v>40</v>
      </c>
      <c r="O415" s="36"/>
      <c r="P415" s="123">
        <f>O415*H415</f>
        <v>0</v>
      </c>
      <c r="Q415" s="123">
        <v>0</v>
      </c>
      <c r="R415" s="123">
        <f>Q415*H415</f>
        <v>0</v>
      </c>
      <c r="S415" s="123">
        <v>0</v>
      </c>
      <c r="T415" s="124">
        <f>S415*H415</f>
        <v>0</v>
      </c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R415" s="125" t="s">
        <v>141</v>
      </c>
      <c r="AT415" s="125" t="s">
        <v>137</v>
      </c>
      <c r="AU415" s="125" t="s">
        <v>80</v>
      </c>
      <c r="AY415" s="12" t="s">
        <v>135</v>
      </c>
      <c r="BE415" s="126">
        <f>IF(N415="základní",J415,0)</f>
        <v>0</v>
      </c>
      <c r="BF415" s="126">
        <f>IF(N415="snížená",J415,0)</f>
        <v>0</v>
      </c>
      <c r="BG415" s="126">
        <f>IF(N415="zákl. přenesená",J415,0)</f>
        <v>0</v>
      </c>
      <c r="BH415" s="126">
        <f>IF(N415="sníž. přenesená",J415,0)</f>
        <v>0</v>
      </c>
      <c r="BI415" s="126">
        <f>IF(N415="nulová",J415,0)</f>
        <v>0</v>
      </c>
      <c r="BJ415" s="12" t="s">
        <v>78</v>
      </c>
      <c r="BK415" s="126">
        <f>ROUND(I415*H415,2)</f>
        <v>0</v>
      </c>
      <c r="BL415" s="12" t="s">
        <v>141</v>
      </c>
      <c r="BM415" s="125" t="s">
        <v>1819</v>
      </c>
    </row>
    <row r="416" spans="1:65" s="2" customFormat="1" ht="29.25" x14ac:dyDescent="0.2">
      <c r="A416" s="21"/>
      <c r="B416" s="22"/>
      <c r="C416" s="21"/>
      <c r="D416" s="127" t="s">
        <v>143</v>
      </c>
      <c r="E416" s="21"/>
      <c r="F416" s="128" t="s">
        <v>703</v>
      </c>
      <c r="G416" s="21"/>
      <c r="H416" s="21"/>
      <c r="I416" s="49"/>
      <c r="J416" s="21"/>
      <c r="K416" s="21"/>
      <c r="L416" s="22"/>
      <c r="M416" s="129"/>
      <c r="N416" s="130"/>
      <c r="O416" s="36"/>
      <c r="P416" s="36"/>
      <c r="Q416" s="36"/>
      <c r="R416" s="36"/>
      <c r="S416" s="36"/>
      <c r="T416" s="37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T416" s="12" t="s">
        <v>143</v>
      </c>
      <c r="AU416" s="12" t="s">
        <v>80</v>
      </c>
    </row>
    <row r="417" spans="1:65" s="2" customFormat="1" ht="24" customHeight="1" x14ac:dyDescent="0.2">
      <c r="A417" s="21"/>
      <c r="B417" s="113"/>
      <c r="C417" s="114" t="s">
        <v>589</v>
      </c>
      <c r="D417" s="114" t="s">
        <v>137</v>
      </c>
      <c r="E417" s="115" t="s">
        <v>705</v>
      </c>
      <c r="F417" s="116" t="s">
        <v>673</v>
      </c>
      <c r="G417" s="117" t="s">
        <v>140</v>
      </c>
      <c r="H417" s="118">
        <v>450</v>
      </c>
      <c r="I417" s="119"/>
      <c r="J417" s="120">
        <f>ROUND(I417*H417,2)</f>
        <v>0</v>
      </c>
      <c r="K417" s="116" t="s">
        <v>1</v>
      </c>
      <c r="L417" s="22"/>
      <c r="M417" s="121" t="s">
        <v>1</v>
      </c>
      <c r="N417" s="122" t="s">
        <v>40</v>
      </c>
      <c r="O417" s="36"/>
      <c r="P417" s="123">
        <f>O417*H417</f>
        <v>0</v>
      </c>
      <c r="Q417" s="123">
        <v>0</v>
      </c>
      <c r="R417" s="123">
        <f>Q417*H417</f>
        <v>0</v>
      </c>
      <c r="S417" s="123">
        <v>0</v>
      </c>
      <c r="T417" s="124">
        <f>S417*H417</f>
        <v>0</v>
      </c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R417" s="125" t="s">
        <v>141</v>
      </c>
      <c r="AT417" s="125" t="s">
        <v>137</v>
      </c>
      <c r="AU417" s="125" t="s">
        <v>80</v>
      </c>
      <c r="AY417" s="12" t="s">
        <v>135</v>
      </c>
      <c r="BE417" s="126">
        <f>IF(N417="základní",J417,0)</f>
        <v>0</v>
      </c>
      <c r="BF417" s="126">
        <f>IF(N417="snížená",J417,0)</f>
        <v>0</v>
      </c>
      <c r="BG417" s="126">
        <f>IF(N417="zákl. přenesená",J417,0)</f>
        <v>0</v>
      </c>
      <c r="BH417" s="126">
        <f>IF(N417="sníž. přenesená",J417,0)</f>
        <v>0</v>
      </c>
      <c r="BI417" s="126">
        <f>IF(N417="nulová",J417,0)</f>
        <v>0</v>
      </c>
      <c r="BJ417" s="12" t="s">
        <v>78</v>
      </c>
      <c r="BK417" s="126">
        <f>ROUND(I417*H417,2)</f>
        <v>0</v>
      </c>
      <c r="BL417" s="12" t="s">
        <v>141</v>
      </c>
      <c r="BM417" s="125" t="s">
        <v>1820</v>
      </c>
    </row>
    <row r="418" spans="1:65" s="2" customFormat="1" ht="19.5" x14ac:dyDescent="0.2">
      <c r="A418" s="21"/>
      <c r="B418" s="22"/>
      <c r="C418" s="21"/>
      <c r="D418" s="127" t="s">
        <v>143</v>
      </c>
      <c r="E418" s="21"/>
      <c r="F418" s="128" t="s">
        <v>675</v>
      </c>
      <c r="G418" s="21"/>
      <c r="H418" s="21"/>
      <c r="I418" s="49"/>
      <c r="J418" s="21"/>
      <c r="K418" s="21"/>
      <c r="L418" s="22"/>
      <c r="M418" s="129"/>
      <c r="N418" s="130"/>
      <c r="O418" s="36"/>
      <c r="P418" s="36"/>
      <c r="Q418" s="36"/>
      <c r="R418" s="36"/>
      <c r="S418" s="36"/>
      <c r="T418" s="37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T418" s="12" t="s">
        <v>143</v>
      </c>
      <c r="AU418" s="12" t="s">
        <v>80</v>
      </c>
    </row>
    <row r="419" spans="1:65" s="2" customFormat="1" ht="36" customHeight="1" x14ac:dyDescent="0.2">
      <c r="A419" s="21"/>
      <c r="B419" s="113"/>
      <c r="C419" s="114" t="s">
        <v>599</v>
      </c>
      <c r="D419" s="114" t="s">
        <v>137</v>
      </c>
      <c r="E419" s="115" t="s">
        <v>708</v>
      </c>
      <c r="F419" s="116" t="s">
        <v>1821</v>
      </c>
      <c r="G419" s="117" t="s">
        <v>140</v>
      </c>
      <c r="H419" s="118">
        <v>450</v>
      </c>
      <c r="I419" s="119"/>
      <c r="J419" s="120">
        <f>ROUND(I419*H419,2)</f>
        <v>0</v>
      </c>
      <c r="K419" s="116" t="s">
        <v>155</v>
      </c>
      <c r="L419" s="22"/>
      <c r="M419" s="121" t="s">
        <v>1</v>
      </c>
      <c r="N419" s="122" t="s">
        <v>40</v>
      </c>
      <c r="O419" s="36"/>
      <c r="P419" s="123">
        <f>O419*H419</f>
        <v>0</v>
      </c>
      <c r="Q419" s="123">
        <v>0</v>
      </c>
      <c r="R419" s="123">
        <f>Q419*H419</f>
        <v>0</v>
      </c>
      <c r="S419" s="123">
        <v>0</v>
      </c>
      <c r="T419" s="124">
        <f>S419*H419</f>
        <v>0</v>
      </c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R419" s="125" t="s">
        <v>141</v>
      </c>
      <c r="AT419" s="125" t="s">
        <v>137</v>
      </c>
      <c r="AU419" s="125" t="s">
        <v>80</v>
      </c>
      <c r="AY419" s="12" t="s">
        <v>135</v>
      </c>
      <c r="BE419" s="126">
        <f>IF(N419="základní",J419,0)</f>
        <v>0</v>
      </c>
      <c r="BF419" s="126">
        <f>IF(N419="snížená",J419,0)</f>
        <v>0</v>
      </c>
      <c r="BG419" s="126">
        <f>IF(N419="zákl. přenesená",J419,0)</f>
        <v>0</v>
      </c>
      <c r="BH419" s="126">
        <f>IF(N419="sníž. přenesená",J419,0)</f>
        <v>0</v>
      </c>
      <c r="BI419" s="126">
        <f>IF(N419="nulová",J419,0)</f>
        <v>0</v>
      </c>
      <c r="BJ419" s="12" t="s">
        <v>78</v>
      </c>
      <c r="BK419" s="126">
        <f>ROUND(I419*H419,2)</f>
        <v>0</v>
      </c>
      <c r="BL419" s="12" t="s">
        <v>141</v>
      </c>
      <c r="BM419" s="125" t="s">
        <v>1822</v>
      </c>
    </row>
    <row r="420" spans="1:65" s="2" customFormat="1" ht="29.25" x14ac:dyDescent="0.2">
      <c r="A420" s="21"/>
      <c r="B420" s="22"/>
      <c r="C420" s="21"/>
      <c r="D420" s="127" t="s">
        <v>143</v>
      </c>
      <c r="E420" s="21"/>
      <c r="F420" s="128" t="s">
        <v>1823</v>
      </c>
      <c r="G420" s="21"/>
      <c r="H420" s="21"/>
      <c r="I420" s="49"/>
      <c r="J420" s="21"/>
      <c r="K420" s="21"/>
      <c r="L420" s="22"/>
      <c r="M420" s="129"/>
      <c r="N420" s="130"/>
      <c r="O420" s="36"/>
      <c r="P420" s="36"/>
      <c r="Q420" s="36"/>
      <c r="R420" s="36"/>
      <c r="S420" s="36"/>
      <c r="T420" s="37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T420" s="12" t="s">
        <v>143</v>
      </c>
      <c r="AU420" s="12" t="s">
        <v>80</v>
      </c>
    </row>
    <row r="421" spans="1:65" s="2" customFormat="1" ht="19.5" x14ac:dyDescent="0.2">
      <c r="A421" s="21"/>
      <c r="B421" s="22"/>
      <c r="C421" s="21"/>
      <c r="D421" s="127" t="s">
        <v>171</v>
      </c>
      <c r="E421" s="21"/>
      <c r="F421" s="154" t="s">
        <v>1647</v>
      </c>
      <c r="G421" s="21"/>
      <c r="H421" s="21"/>
      <c r="I421" s="49"/>
      <c r="J421" s="21"/>
      <c r="K421" s="21"/>
      <c r="L421" s="22"/>
      <c r="M421" s="129"/>
      <c r="N421" s="130"/>
      <c r="O421" s="36"/>
      <c r="P421" s="36"/>
      <c r="Q421" s="36"/>
      <c r="R421" s="36"/>
      <c r="S421" s="36"/>
      <c r="T421" s="37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T421" s="12" t="s">
        <v>171</v>
      </c>
      <c r="AU421" s="12" t="s">
        <v>80</v>
      </c>
    </row>
    <row r="422" spans="1:65" s="8" customFormat="1" x14ac:dyDescent="0.2">
      <c r="B422" s="131"/>
      <c r="D422" s="127" t="s">
        <v>149</v>
      </c>
      <c r="E422" s="132" t="s">
        <v>1</v>
      </c>
      <c r="F422" s="133" t="s">
        <v>162</v>
      </c>
      <c r="H422" s="132" t="s">
        <v>1</v>
      </c>
      <c r="I422" s="134"/>
      <c r="L422" s="131"/>
      <c r="M422" s="135"/>
      <c r="N422" s="136"/>
      <c r="O422" s="136"/>
      <c r="P422" s="136"/>
      <c r="Q422" s="136"/>
      <c r="R422" s="136"/>
      <c r="S422" s="136"/>
      <c r="T422" s="137"/>
      <c r="AT422" s="132" t="s">
        <v>149</v>
      </c>
      <c r="AU422" s="132" t="s">
        <v>80</v>
      </c>
      <c r="AV422" s="8" t="s">
        <v>78</v>
      </c>
      <c r="AW422" s="8" t="s">
        <v>32</v>
      </c>
      <c r="AX422" s="8" t="s">
        <v>72</v>
      </c>
      <c r="AY422" s="132" t="s">
        <v>135</v>
      </c>
    </row>
    <row r="423" spans="1:65" s="9" customFormat="1" x14ac:dyDescent="0.2">
      <c r="B423" s="138"/>
      <c r="D423" s="127" t="s">
        <v>149</v>
      </c>
      <c r="E423" s="139" t="s">
        <v>1</v>
      </c>
      <c r="F423" s="140" t="s">
        <v>1645</v>
      </c>
      <c r="H423" s="141">
        <v>450</v>
      </c>
      <c r="I423" s="142"/>
      <c r="L423" s="138"/>
      <c r="M423" s="143"/>
      <c r="N423" s="144"/>
      <c r="O423" s="144"/>
      <c r="P423" s="144"/>
      <c r="Q423" s="144"/>
      <c r="R423" s="144"/>
      <c r="S423" s="144"/>
      <c r="T423" s="145"/>
      <c r="AT423" s="139" t="s">
        <v>149</v>
      </c>
      <c r="AU423" s="139" t="s">
        <v>80</v>
      </c>
      <c r="AV423" s="9" t="s">
        <v>80</v>
      </c>
      <c r="AW423" s="9" t="s">
        <v>32</v>
      </c>
      <c r="AX423" s="9" t="s">
        <v>78</v>
      </c>
      <c r="AY423" s="139" t="s">
        <v>135</v>
      </c>
    </row>
    <row r="424" spans="1:65" s="7" customFormat="1" ht="22.9" customHeight="1" x14ac:dyDescent="0.2">
      <c r="B424" s="100"/>
      <c r="D424" s="101" t="s">
        <v>71</v>
      </c>
      <c r="E424" s="111" t="s">
        <v>209</v>
      </c>
      <c r="F424" s="111" t="s">
        <v>727</v>
      </c>
      <c r="I424" s="103"/>
      <c r="J424" s="112">
        <f>BK424</f>
        <v>0</v>
      </c>
      <c r="L424" s="100"/>
      <c r="M424" s="105"/>
      <c r="N424" s="106"/>
      <c r="O424" s="106"/>
      <c r="P424" s="107">
        <f>SUM(P425:P650)</f>
        <v>0</v>
      </c>
      <c r="Q424" s="106"/>
      <c r="R424" s="107">
        <f>SUM(R425:R650)</f>
        <v>8.627282000000001</v>
      </c>
      <c r="S424" s="106"/>
      <c r="T424" s="108">
        <f>SUM(T425:T650)</f>
        <v>0</v>
      </c>
      <c r="AR424" s="101" t="s">
        <v>78</v>
      </c>
      <c r="AT424" s="109" t="s">
        <v>71</v>
      </c>
      <c r="AU424" s="109" t="s">
        <v>78</v>
      </c>
      <c r="AY424" s="101" t="s">
        <v>135</v>
      </c>
      <c r="BK424" s="110">
        <f>SUM(BK425:BK650)</f>
        <v>0</v>
      </c>
    </row>
    <row r="425" spans="1:65" s="2" customFormat="1" ht="24" customHeight="1" x14ac:dyDescent="0.2">
      <c r="A425" s="21"/>
      <c r="B425" s="113"/>
      <c r="C425" s="114" t="s">
        <v>625</v>
      </c>
      <c r="D425" s="114" t="s">
        <v>137</v>
      </c>
      <c r="E425" s="115" t="s">
        <v>1824</v>
      </c>
      <c r="F425" s="116" t="s">
        <v>1825</v>
      </c>
      <c r="G425" s="117" t="s">
        <v>628</v>
      </c>
      <c r="H425" s="118">
        <v>15</v>
      </c>
      <c r="I425" s="119"/>
      <c r="J425" s="120">
        <f>ROUND(I425*H425,2)</f>
        <v>0</v>
      </c>
      <c r="K425" s="116" t="s">
        <v>155</v>
      </c>
      <c r="L425" s="22"/>
      <c r="M425" s="121" t="s">
        <v>1</v>
      </c>
      <c r="N425" s="122" t="s">
        <v>40</v>
      </c>
      <c r="O425" s="36"/>
      <c r="P425" s="123">
        <f>O425*H425</f>
        <v>0</v>
      </c>
      <c r="Q425" s="123">
        <v>1.67E-3</v>
      </c>
      <c r="R425" s="123">
        <f>Q425*H425</f>
        <v>2.5049999999999999E-2</v>
      </c>
      <c r="S425" s="123">
        <v>0</v>
      </c>
      <c r="T425" s="124">
        <f>S425*H425</f>
        <v>0</v>
      </c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R425" s="125" t="s">
        <v>141</v>
      </c>
      <c r="AT425" s="125" t="s">
        <v>137</v>
      </c>
      <c r="AU425" s="125" t="s">
        <v>80</v>
      </c>
      <c r="AY425" s="12" t="s">
        <v>135</v>
      </c>
      <c r="BE425" s="126">
        <f>IF(N425="základní",J425,0)</f>
        <v>0</v>
      </c>
      <c r="BF425" s="126">
        <f>IF(N425="snížená",J425,0)</f>
        <v>0</v>
      </c>
      <c r="BG425" s="126">
        <f>IF(N425="zákl. přenesená",J425,0)</f>
        <v>0</v>
      </c>
      <c r="BH425" s="126">
        <f>IF(N425="sníž. přenesená",J425,0)</f>
        <v>0</v>
      </c>
      <c r="BI425" s="126">
        <f>IF(N425="nulová",J425,0)</f>
        <v>0</v>
      </c>
      <c r="BJ425" s="12" t="s">
        <v>78</v>
      </c>
      <c r="BK425" s="126">
        <f>ROUND(I425*H425,2)</f>
        <v>0</v>
      </c>
      <c r="BL425" s="12" t="s">
        <v>141</v>
      </c>
      <c r="BM425" s="125" t="s">
        <v>1826</v>
      </c>
    </row>
    <row r="426" spans="1:65" s="2" customFormat="1" ht="29.25" x14ac:dyDescent="0.2">
      <c r="A426" s="21"/>
      <c r="B426" s="22"/>
      <c r="C426" s="21"/>
      <c r="D426" s="127" t="s">
        <v>143</v>
      </c>
      <c r="E426" s="21"/>
      <c r="F426" s="128" t="s">
        <v>1827</v>
      </c>
      <c r="G426" s="21"/>
      <c r="H426" s="21"/>
      <c r="I426" s="49"/>
      <c r="J426" s="21"/>
      <c r="K426" s="21"/>
      <c r="L426" s="22"/>
      <c r="M426" s="129"/>
      <c r="N426" s="130"/>
      <c r="O426" s="36"/>
      <c r="P426" s="36"/>
      <c r="Q426" s="36"/>
      <c r="R426" s="36"/>
      <c r="S426" s="36"/>
      <c r="T426" s="37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T426" s="12" t="s">
        <v>143</v>
      </c>
      <c r="AU426" s="12" t="s">
        <v>80</v>
      </c>
    </row>
    <row r="427" spans="1:65" s="2" customFormat="1" ht="19.5" x14ac:dyDescent="0.2">
      <c r="A427" s="21"/>
      <c r="B427" s="22"/>
      <c r="C427" s="21"/>
      <c r="D427" s="127" t="s">
        <v>171</v>
      </c>
      <c r="E427" s="21"/>
      <c r="F427" s="154" t="s">
        <v>1647</v>
      </c>
      <c r="G427" s="21"/>
      <c r="H427" s="21"/>
      <c r="I427" s="49"/>
      <c r="J427" s="21"/>
      <c r="K427" s="21"/>
      <c r="L427" s="22"/>
      <c r="M427" s="129"/>
      <c r="N427" s="130"/>
      <c r="O427" s="36"/>
      <c r="P427" s="36"/>
      <c r="Q427" s="36"/>
      <c r="R427" s="36"/>
      <c r="S427" s="36"/>
      <c r="T427" s="37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T427" s="12" t="s">
        <v>171</v>
      </c>
      <c r="AU427" s="12" t="s">
        <v>80</v>
      </c>
    </row>
    <row r="428" spans="1:65" s="9" customFormat="1" x14ac:dyDescent="0.2">
      <c r="B428" s="138"/>
      <c r="D428" s="127" t="s">
        <v>149</v>
      </c>
      <c r="E428" s="139" t="s">
        <v>1</v>
      </c>
      <c r="F428" s="140" t="s">
        <v>1828</v>
      </c>
      <c r="H428" s="141">
        <v>12</v>
      </c>
      <c r="I428" s="142"/>
      <c r="L428" s="138"/>
      <c r="M428" s="143"/>
      <c r="N428" s="144"/>
      <c r="O428" s="144"/>
      <c r="P428" s="144"/>
      <c r="Q428" s="144"/>
      <c r="R428" s="144"/>
      <c r="S428" s="144"/>
      <c r="T428" s="145"/>
      <c r="AT428" s="139" t="s">
        <v>149</v>
      </c>
      <c r="AU428" s="139" t="s">
        <v>80</v>
      </c>
      <c r="AV428" s="9" t="s">
        <v>80</v>
      </c>
      <c r="AW428" s="9" t="s">
        <v>32</v>
      </c>
      <c r="AX428" s="9" t="s">
        <v>72</v>
      </c>
      <c r="AY428" s="139" t="s">
        <v>135</v>
      </c>
    </row>
    <row r="429" spans="1:65" s="9" customFormat="1" x14ac:dyDescent="0.2">
      <c r="B429" s="138"/>
      <c r="D429" s="127" t="s">
        <v>149</v>
      </c>
      <c r="E429" s="139" t="s">
        <v>1</v>
      </c>
      <c r="F429" s="140" t="s">
        <v>1829</v>
      </c>
      <c r="H429" s="141">
        <v>3</v>
      </c>
      <c r="I429" s="142"/>
      <c r="L429" s="138"/>
      <c r="M429" s="143"/>
      <c r="N429" s="144"/>
      <c r="O429" s="144"/>
      <c r="P429" s="144"/>
      <c r="Q429" s="144"/>
      <c r="R429" s="144"/>
      <c r="S429" s="144"/>
      <c r="T429" s="145"/>
      <c r="AT429" s="139" t="s">
        <v>149</v>
      </c>
      <c r="AU429" s="139" t="s">
        <v>80</v>
      </c>
      <c r="AV429" s="9" t="s">
        <v>80</v>
      </c>
      <c r="AW429" s="9" t="s">
        <v>32</v>
      </c>
      <c r="AX429" s="9" t="s">
        <v>72</v>
      </c>
      <c r="AY429" s="139" t="s">
        <v>135</v>
      </c>
    </row>
    <row r="430" spans="1:65" s="10" customFormat="1" x14ac:dyDescent="0.2">
      <c r="B430" s="146"/>
      <c r="D430" s="127" t="s">
        <v>149</v>
      </c>
      <c r="E430" s="147" t="s">
        <v>1</v>
      </c>
      <c r="F430" s="148" t="s">
        <v>165</v>
      </c>
      <c r="H430" s="149">
        <v>15</v>
      </c>
      <c r="I430" s="150"/>
      <c r="L430" s="146"/>
      <c r="M430" s="151"/>
      <c r="N430" s="152"/>
      <c r="O430" s="152"/>
      <c r="P430" s="152"/>
      <c r="Q430" s="152"/>
      <c r="R430" s="152"/>
      <c r="S430" s="152"/>
      <c r="T430" s="153"/>
      <c r="AT430" s="147" t="s">
        <v>149</v>
      </c>
      <c r="AU430" s="147" t="s">
        <v>80</v>
      </c>
      <c r="AV430" s="10" t="s">
        <v>141</v>
      </c>
      <c r="AW430" s="10" t="s">
        <v>32</v>
      </c>
      <c r="AX430" s="10" t="s">
        <v>78</v>
      </c>
      <c r="AY430" s="147" t="s">
        <v>135</v>
      </c>
    </row>
    <row r="431" spans="1:65" s="2" customFormat="1" ht="24" customHeight="1" x14ac:dyDescent="0.2">
      <c r="A431" s="21"/>
      <c r="B431" s="113"/>
      <c r="C431" s="163" t="s">
        <v>632</v>
      </c>
      <c r="D431" s="163" t="s">
        <v>479</v>
      </c>
      <c r="E431" s="164" t="s">
        <v>1830</v>
      </c>
      <c r="F431" s="165" t="s">
        <v>1831</v>
      </c>
      <c r="G431" s="166" t="s">
        <v>628</v>
      </c>
      <c r="H431" s="167">
        <v>3</v>
      </c>
      <c r="I431" s="168"/>
      <c r="J431" s="169">
        <f>ROUND(I431*H431,2)</f>
        <v>0</v>
      </c>
      <c r="K431" s="165" t="s">
        <v>155</v>
      </c>
      <c r="L431" s="170"/>
      <c r="M431" s="171" t="s">
        <v>1</v>
      </c>
      <c r="N431" s="172" t="s">
        <v>40</v>
      </c>
      <c r="O431" s="36"/>
      <c r="P431" s="123">
        <f>O431*H431</f>
        <v>0</v>
      </c>
      <c r="Q431" s="123">
        <v>1.2200000000000001E-2</v>
      </c>
      <c r="R431" s="123">
        <f>Q431*H431</f>
        <v>3.6600000000000001E-2</v>
      </c>
      <c r="S431" s="123">
        <v>0</v>
      </c>
      <c r="T431" s="124">
        <f>S431*H431</f>
        <v>0</v>
      </c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R431" s="125" t="s">
        <v>209</v>
      </c>
      <c r="AT431" s="125" t="s">
        <v>479</v>
      </c>
      <c r="AU431" s="125" t="s">
        <v>80</v>
      </c>
      <c r="AY431" s="12" t="s">
        <v>135</v>
      </c>
      <c r="BE431" s="126">
        <f>IF(N431="základní",J431,0)</f>
        <v>0</v>
      </c>
      <c r="BF431" s="126">
        <f>IF(N431="snížená",J431,0)</f>
        <v>0</v>
      </c>
      <c r="BG431" s="126">
        <f>IF(N431="zákl. přenesená",J431,0)</f>
        <v>0</v>
      </c>
      <c r="BH431" s="126">
        <f>IF(N431="sníž. přenesená",J431,0)</f>
        <v>0</v>
      </c>
      <c r="BI431" s="126">
        <f>IF(N431="nulová",J431,0)</f>
        <v>0</v>
      </c>
      <c r="BJ431" s="12" t="s">
        <v>78</v>
      </c>
      <c r="BK431" s="126">
        <f>ROUND(I431*H431,2)</f>
        <v>0</v>
      </c>
      <c r="BL431" s="12" t="s">
        <v>141</v>
      </c>
      <c r="BM431" s="125" t="s">
        <v>1832</v>
      </c>
    </row>
    <row r="432" spans="1:65" s="2" customFormat="1" ht="19.5" x14ac:dyDescent="0.2">
      <c r="A432" s="21"/>
      <c r="B432" s="22"/>
      <c r="C432" s="21"/>
      <c r="D432" s="127" t="s">
        <v>143</v>
      </c>
      <c r="E432" s="21"/>
      <c r="F432" s="128" t="s">
        <v>1831</v>
      </c>
      <c r="G432" s="21"/>
      <c r="H432" s="21"/>
      <c r="I432" s="49"/>
      <c r="J432" s="21"/>
      <c r="K432" s="21"/>
      <c r="L432" s="22"/>
      <c r="M432" s="129"/>
      <c r="N432" s="130"/>
      <c r="O432" s="36"/>
      <c r="P432" s="36"/>
      <c r="Q432" s="36"/>
      <c r="R432" s="36"/>
      <c r="S432" s="36"/>
      <c r="T432" s="37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T432" s="12" t="s">
        <v>143</v>
      </c>
      <c r="AU432" s="12" t="s">
        <v>80</v>
      </c>
    </row>
    <row r="433" spans="1:65" s="2" customFormat="1" ht="24" customHeight="1" x14ac:dyDescent="0.2">
      <c r="A433" s="21"/>
      <c r="B433" s="113"/>
      <c r="C433" s="163" t="s">
        <v>636</v>
      </c>
      <c r="D433" s="163" t="s">
        <v>479</v>
      </c>
      <c r="E433" s="164" t="s">
        <v>1833</v>
      </c>
      <c r="F433" s="165" t="s">
        <v>1834</v>
      </c>
      <c r="G433" s="166" t="s">
        <v>234</v>
      </c>
      <c r="H433" s="167">
        <v>0.2</v>
      </c>
      <c r="I433" s="168"/>
      <c r="J433" s="169">
        <f>ROUND(I433*H433,2)</f>
        <v>0</v>
      </c>
      <c r="K433" s="165" t="s">
        <v>155</v>
      </c>
      <c r="L433" s="170"/>
      <c r="M433" s="171" t="s">
        <v>1</v>
      </c>
      <c r="N433" s="172" t="s">
        <v>40</v>
      </c>
      <c r="O433" s="36"/>
      <c r="P433" s="123">
        <f>O433*H433</f>
        <v>0</v>
      </c>
      <c r="Q433" s="123">
        <v>7.8E-2</v>
      </c>
      <c r="R433" s="123">
        <f>Q433*H433</f>
        <v>1.5600000000000001E-2</v>
      </c>
      <c r="S433" s="123">
        <v>0</v>
      </c>
      <c r="T433" s="124">
        <f>S433*H433</f>
        <v>0</v>
      </c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R433" s="125" t="s">
        <v>209</v>
      </c>
      <c r="AT433" s="125" t="s">
        <v>479</v>
      </c>
      <c r="AU433" s="125" t="s">
        <v>80</v>
      </c>
      <c r="AY433" s="12" t="s">
        <v>135</v>
      </c>
      <c r="BE433" s="126">
        <f>IF(N433="základní",J433,0)</f>
        <v>0</v>
      </c>
      <c r="BF433" s="126">
        <f>IF(N433="snížená",J433,0)</f>
        <v>0</v>
      </c>
      <c r="BG433" s="126">
        <f>IF(N433="zákl. přenesená",J433,0)</f>
        <v>0</v>
      </c>
      <c r="BH433" s="126">
        <f>IF(N433="sníž. přenesená",J433,0)</f>
        <v>0</v>
      </c>
      <c r="BI433" s="126">
        <f>IF(N433="nulová",J433,0)</f>
        <v>0</v>
      </c>
      <c r="BJ433" s="12" t="s">
        <v>78</v>
      </c>
      <c r="BK433" s="126">
        <f>ROUND(I433*H433,2)</f>
        <v>0</v>
      </c>
      <c r="BL433" s="12" t="s">
        <v>141</v>
      </c>
      <c r="BM433" s="125" t="s">
        <v>1835</v>
      </c>
    </row>
    <row r="434" spans="1:65" s="2" customFormat="1" x14ac:dyDescent="0.2">
      <c r="A434" s="21"/>
      <c r="B434" s="22"/>
      <c r="C434" s="21"/>
      <c r="D434" s="127" t="s">
        <v>143</v>
      </c>
      <c r="E434" s="21"/>
      <c r="F434" s="128" t="s">
        <v>1834</v>
      </c>
      <c r="G434" s="21"/>
      <c r="H434" s="21"/>
      <c r="I434" s="49"/>
      <c r="J434" s="21"/>
      <c r="K434" s="21"/>
      <c r="L434" s="22"/>
      <c r="M434" s="129"/>
      <c r="N434" s="130"/>
      <c r="O434" s="36"/>
      <c r="P434" s="36"/>
      <c r="Q434" s="36"/>
      <c r="R434" s="36"/>
      <c r="S434" s="36"/>
      <c r="T434" s="37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T434" s="12" t="s">
        <v>143</v>
      </c>
      <c r="AU434" s="12" t="s">
        <v>80</v>
      </c>
    </row>
    <row r="435" spans="1:65" s="9" customFormat="1" x14ac:dyDescent="0.2">
      <c r="B435" s="138"/>
      <c r="D435" s="127" t="s">
        <v>149</v>
      </c>
      <c r="E435" s="139" t="s">
        <v>1</v>
      </c>
      <c r="F435" s="140" t="s">
        <v>1836</v>
      </c>
      <c r="H435" s="141">
        <v>0.2</v>
      </c>
      <c r="I435" s="142"/>
      <c r="L435" s="138"/>
      <c r="M435" s="143"/>
      <c r="N435" s="144"/>
      <c r="O435" s="144"/>
      <c r="P435" s="144"/>
      <c r="Q435" s="144"/>
      <c r="R435" s="144"/>
      <c r="S435" s="144"/>
      <c r="T435" s="145"/>
      <c r="AT435" s="139" t="s">
        <v>149</v>
      </c>
      <c r="AU435" s="139" t="s">
        <v>80</v>
      </c>
      <c r="AV435" s="9" t="s">
        <v>80</v>
      </c>
      <c r="AW435" s="9" t="s">
        <v>32</v>
      </c>
      <c r="AX435" s="9" t="s">
        <v>78</v>
      </c>
      <c r="AY435" s="139" t="s">
        <v>135</v>
      </c>
    </row>
    <row r="436" spans="1:65" s="2" customFormat="1" ht="24" customHeight="1" x14ac:dyDescent="0.2">
      <c r="A436" s="21"/>
      <c r="B436" s="113"/>
      <c r="C436" s="163" t="s">
        <v>640</v>
      </c>
      <c r="D436" s="163" t="s">
        <v>479</v>
      </c>
      <c r="E436" s="164" t="s">
        <v>1837</v>
      </c>
      <c r="F436" s="165" t="s">
        <v>1838</v>
      </c>
      <c r="G436" s="166" t="s">
        <v>234</v>
      </c>
      <c r="H436" s="167">
        <v>1</v>
      </c>
      <c r="I436" s="168"/>
      <c r="J436" s="169">
        <f>ROUND(I436*H436,2)</f>
        <v>0</v>
      </c>
      <c r="K436" s="165" t="s">
        <v>155</v>
      </c>
      <c r="L436" s="170"/>
      <c r="M436" s="171" t="s">
        <v>1</v>
      </c>
      <c r="N436" s="172" t="s">
        <v>40</v>
      </c>
      <c r="O436" s="36"/>
      <c r="P436" s="123">
        <f>O436*H436</f>
        <v>0</v>
      </c>
      <c r="Q436" s="123">
        <v>4.3499999999999997E-2</v>
      </c>
      <c r="R436" s="123">
        <f>Q436*H436</f>
        <v>4.3499999999999997E-2</v>
      </c>
      <c r="S436" s="123">
        <v>0</v>
      </c>
      <c r="T436" s="124">
        <f>S436*H436</f>
        <v>0</v>
      </c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R436" s="125" t="s">
        <v>209</v>
      </c>
      <c r="AT436" s="125" t="s">
        <v>479</v>
      </c>
      <c r="AU436" s="125" t="s">
        <v>80</v>
      </c>
      <c r="AY436" s="12" t="s">
        <v>135</v>
      </c>
      <c r="BE436" s="126">
        <f>IF(N436="základní",J436,0)</f>
        <v>0</v>
      </c>
      <c r="BF436" s="126">
        <f>IF(N436="snížená",J436,0)</f>
        <v>0</v>
      </c>
      <c r="BG436" s="126">
        <f>IF(N436="zákl. přenesená",J436,0)</f>
        <v>0</v>
      </c>
      <c r="BH436" s="126">
        <f>IF(N436="sníž. přenesená",J436,0)</f>
        <v>0</v>
      </c>
      <c r="BI436" s="126">
        <f>IF(N436="nulová",J436,0)</f>
        <v>0</v>
      </c>
      <c r="BJ436" s="12" t="s">
        <v>78</v>
      </c>
      <c r="BK436" s="126">
        <f>ROUND(I436*H436,2)</f>
        <v>0</v>
      </c>
      <c r="BL436" s="12" t="s">
        <v>141</v>
      </c>
      <c r="BM436" s="125" t="s">
        <v>1839</v>
      </c>
    </row>
    <row r="437" spans="1:65" s="2" customFormat="1" x14ac:dyDescent="0.2">
      <c r="A437" s="21"/>
      <c r="B437" s="22"/>
      <c r="C437" s="21"/>
      <c r="D437" s="127" t="s">
        <v>143</v>
      </c>
      <c r="E437" s="21"/>
      <c r="F437" s="128" t="s">
        <v>1838</v>
      </c>
      <c r="G437" s="21"/>
      <c r="H437" s="21"/>
      <c r="I437" s="49"/>
      <c r="J437" s="21"/>
      <c r="K437" s="21"/>
      <c r="L437" s="22"/>
      <c r="M437" s="129"/>
      <c r="N437" s="130"/>
      <c r="O437" s="36"/>
      <c r="P437" s="36"/>
      <c r="Q437" s="36"/>
      <c r="R437" s="36"/>
      <c r="S437" s="36"/>
      <c r="T437" s="37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T437" s="12" t="s">
        <v>143</v>
      </c>
      <c r="AU437" s="12" t="s">
        <v>80</v>
      </c>
    </row>
    <row r="438" spans="1:65" s="9" customFormat="1" x14ac:dyDescent="0.2">
      <c r="B438" s="138"/>
      <c r="D438" s="127" t="s">
        <v>149</v>
      </c>
      <c r="E438" s="139" t="s">
        <v>1</v>
      </c>
      <c r="F438" s="140" t="s">
        <v>1840</v>
      </c>
      <c r="H438" s="141">
        <v>1</v>
      </c>
      <c r="I438" s="142"/>
      <c r="L438" s="138"/>
      <c r="M438" s="143"/>
      <c r="N438" s="144"/>
      <c r="O438" s="144"/>
      <c r="P438" s="144"/>
      <c r="Q438" s="144"/>
      <c r="R438" s="144"/>
      <c r="S438" s="144"/>
      <c r="T438" s="145"/>
      <c r="AT438" s="139" t="s">
        <v>149</v>
      </c>
      <c r="AU438" s="139" t="s">
        <v>80</v>
      </c>
      <c r="AV438" s="9" t="s">
        <v>80</v>
      </c>
      <c r="AW438" s="9" t="s">
        <v>32</v>
      </c>
      <c r="AX438" s="9" t="s">
        <v>78</v>
      </c>
      <c r="AY438" s="139" t="s">
        <v>135</v>
      </c>
    </row>
    <row r="439" spans="1:65" s="2" customFormat="1" ht="24" customHeight="1" x14ac:dyDescent="0.2">
      <c r="A439" s="21"/>
      <c r="B439" s="113"/>
      <c r="C439" s="163" t="s">
        <v>649</v>
      </c>
      <c r="D439" s="163" t="s">
        <v>479</v>
      </c>
      <c r="E439" s="164" t="s">
        <v>1841</v>
      </c>
      <c r="F439" s="165" t="s">
        <v>1842</v>
      </c>
      <c r="G439" s="166" t="s">
        <v>234</v>
      </c>
      <c r="H439" s="167">
        <v>1</v>
      </c>
      <c r="I439" s="168"/>
      <c r="J439" s="169">
        <f>ROUND(I439*H439,2)</f>
        <v>0</v>
      </c>
      <c r="K439" s="165" t="s">
        <v>155</v>
      </c>
      <c r="L439" s="170"/>
      <c r="M439" s="171" t="s">
        <v>1</v>
      </c>
      <c r="N439" s="172" t="s">
        <v>40</v>
      </c>
      <c r="O439" s="36"/>
      <c r="P439" s="123">
        <f>O439*H439</f>
        <v>0</v>
      </c>
      <c r="Q439" s="123">
        <v>2.8000000000000001E-2</v>
      </c>
      <c r="R439" s="123">
        <f>Q439*H439</f>
        <v>2.8000000000000001E-2</v>
      </c>
      <c r="S439" s="123">
        <v>0</v>
      </c>
      <c r="T439" s="124">
        <f>S439*H439</f>
        <v>0</v>
      </c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R439" s="125" t="s">
        <v>209</v>
      </c>
      <c r="AT439" s="125" t="s">
        <v>479</v>
      </c>
      <c r="AU439" s="125" t="s">
        <v>80</v>
      </c>
      <c r="AY439" s="12" t="s">
        <v>135</v>
      </c>
      <c r="BE439" s="126">
        <f>IF(N439="základní",J439,0)</f>
        <v>0</v>
      </c>
      <c r="BF439" s="126">
        <f>IF(N439="snížená",J439,0)</f>
        <v>0</v>
      </c>
      <c r="BG439" s="126">
        <f>IF(N439="zákl. přenesená",J439,0)</f>
        <v>0</v>
      </c>
      <c r="BH439" s="126">
        <f>IF(N439="sníž. přenesená",J439,0)</f>
        <v>0</v>
      </c>
      <c r="BI439" s="126">
        <f>IF(N439="nulová",J439,0)</f>
        <v>0</v>
      </c>
      <c r="BJ439" s="12" t="s">
        <v>78</v>
      </c>
      <c r="BK439" s="126">
        <f>ROUND(I439*H439,2)</f>
        <v>0</v>
      </c>
      <c r="BL439" s="12" t="s">
        <v>141</v>
      </c>
      <c r="BM439" s="125" t="s">
        <v>1843</v>
      </c>
    </row>
    <row r="440" spans="1:65" s="2" customFormat="1" x14ac:dyDescent="0.2">
      <c r="A440" s="21"/>
      <c r="B440" s="22"/>
      <c r="C440" s="21"/>
      <c r="D440" s="127" t="s">
        <v>143</v>
      </c>
      <c r="E440" s="21"/>
      <c r="F440" s="128" t="s">
        <v>1842</v>
      </c>
      <c r="G440" s="21"/>
      <c r="H440" s="21"/>
      <c r="I440" s="49"/>
      <c r="J440" s="21"/>
      <c r="K440" s="21"/>
      <c r="L440" s="22"/>
      <c r="M440" s="129"/>
      <c r="N440" s="130"/>
      <c r="O440" s="36"/>
      <c r="P440" s="36"/>
      <c r="Q440" s="36"/>
      <c r="R440" s="36"/>
      <c r="S440" s="36"/>
      <c r="T440" s="37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T440" s="12" t="s">
        <v>143</v>
      </c>
      <c r="AU440" s="12" t="s">
        <v>80</v>
      </c>
    </row>
    <row r="441" spans="1:65" s="9" customFormat="1" x14ac:dyDescent="0.2">
      <c r="B441" s="138"/>
      <c r="D441" s="127" t="s">
        <v>149</v>
      </c>
      <c r="E441" s="139" t="s">
        <v>1</v>
      </c>
      <c r="F441" s="140" t="s">
        <v>1844</v>
      </c>
      <c r="H441" s="141">
        <v>1</v>
      </c>
      <c r="I441" s="142"/>
      <c r="L441" s="138"/>
      <c r="M441" s="143"/>
      <c r="N441" s="144"/>
      <c r="O441" s="144"/>
      <c r="P441" s="144"/>
      <c r="Q441" s="144"/>
      <c r="R441" s="144"/>
      <c r="S441" s="144"/>
      <c r="T441" s="145"/>
      <c r="AT441" s="139" t="s">
        <v>149</v>
      </c>
      <c r="AU441" s="139" t="s">
        <v>80</v>
      </c>
      <c r="AV441" s="9" t="s">
        <v>80</v>
      </c>
      <c r="AW441" s="9" t="s">
        <v>32</v>
      </c>
      <c r="AX441" s="9" t="s">
        <v>78</v>
      </c>
      <c r="AY441" s="139" t="s">
        <v>135</v>
      </c>
    </row>
    <row r="442" spans="1:65" s="2" customFormat="1" ht="24" customHeight="1" x14ac:dyDescent="0.2">
      <c r="A442" s="21"/>
      <c r="B442" s="113"/>
      <c r="C442" s="163" t="s">
        <v>655</v>
      </c>
      <c r="D442" s="163" t="s">
        <v>479</v>
      </c>
      <c r="E442" s="164" t="s">
        <v>1845</v>
      </c>
      <c r="F442" s="165" t="s">
        <v>1846</v>
      </c>
      <c r="G442" s="166" t="s">
        <v>234</v>
      </c>
      <c r="H442" s="167">
        <v>2</v>
      </c>
      <c r="I442" s="168"/>
      <c r="J442" s="169">
        <f>ROUND(I442*H442,2)</f>
        <v>0</v>
      </c>
      <c r="K442" s="165" t="s">
        <v>155</v>
      </c>
      <c r="L442" s="170"/>
      <c r="M442" s="171" t="s">
        <v>1</v>
      </c>
      <c r="N442" s="172" t="s">
        <v>40</v>
      </c>
      <c r="O442" s="36"/>
      <c r="P442" s="123">
        <f>O442*H442</f>
        <v>0</v>
      </c>
      <c r="Q442" s="123">
        <v>1.78E-2</v>
      </c>
      <c r="R442" s="123">
        <f>Q442*H442</f>
        <v>3.56E-2</v>
      </c>
      <c r="S442" s="123">
        <v>0</v>
      </c>
      <c r="T442" s="124">
        <f>S442*H442</f>
        <v>0</v>
      </c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R442" s="125" t="s">
        <v>209</v>
      </c>
      <c r="AT442" s="125" t="s">
        <v>479</v>
      </c>
      <c r="AU442" s="125" t="s">
        <v>80</v>
      </c>
      <c r="AY442" s="12" t="s">
        <v>135</v>
      </c>
      <c r="BE442" s="126">
        <f>IF(N442="základní",J442,0)</f>
        <v>0</v>
      </c>
      <c r="BF442" s="126">
        <f>IF(N442="snížená",J442,0)</f>
        <v>0</v>
      </c>
      <c r="BG442" s="126">
        <f>IF(N442="zákl. přenesená",J442,0)</f>
        <v>0</v>
      </c>
      <c r="BH442" s="126">
        <f>IF(N442="sníž. přenesená",J442,0)</f>
        <v>0</v>
      </c>
      <c r="BI442" s="126">
        <f>IF(N442="nulová",J442,0)</f>
        <v>0</v>
      </c>
      <c r="BJ442" s="12" t="s">
        <v>78</v>
      </c>
      <c r="BK442" s="126">
        <f>ROUND(I442*H442,2)</f>
        <v>0</v>
      </c>
      <c r="BL442" s="12" t="s">
        <v>141</v>
      </c>
      <c r="BM442" s="125" t="s">
        <v>1847</v>
      </c>
    </row>
    <row r="443" spans="1:65" s="2" customFormat="1" x14ac:dyDescent="0.2">
      <c r="A443" s="21"/>
      <c r="B443" s="22"/>
      <c r="C443" s="21"/>
      <c r="D443" s="127" t="s">
        <v>143</v>
      </c>
      <c r="E443" s="21"/>
      <c r="F443" s="128" t="s">
        <v>1846</v>
      </c>
      <c r="G443" s="21"/>
      <c r="H443" s="21"/>
      <c r="I443" s="49"/>
      <c r="J443" s="21"/>
      <c r="K443" s="21"/>
      <c r="L443" s="22"/>
      <c r="M443" s="129"/>
      <c r="N443" s="130"/>
      <c r="O443" s="36"/>
      <c r="P443" s="36"/>
      <c r="Q443" s="36"/>
      <c r="R443" s="36"/>
      <c r="S443" s="36"/>
      <c r="T443" s="37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T443" s="12" t="s">
        <v>143</v>
      </c>
      <c r="AU443" s="12" t="s">
        <v>80</v>
      </c>
    </row>
    <row r="444" spans="1:65" s="9" customFormat="1" x14ac:dyDescent="0.2">
      <c r="B444" s="138"/>
      <c r="D444" s="127" t="s">
        <v>149</v>
      </c>
      <c r="E444" s="139" t="s">
        <v>1</v>
      </c>
      <c r="F444" s="140" t="s">
        <v>1848</v>
      </c>
      <c r="H444" s="141">
        <v>1</v>
      </c>
      <c r="I444" s="142"/>
      <c r="L444" s="138"/>
      <c r="M444" s="143"/>
      <c r="N444" s="144"/>
      <c r="O444" s="144"/>
      <c r="P444" s="144"/>
      <c r="Q444" s="144"/>
      <c r="R444" s="144"/>
      <c r="S444" s="144"/>
      <c r="T444" s="145"/>
      <c r="AT444" s="139" t="s">
        <v>149</v>
      </c>
      <c r="AU444" s="139" t="s">
        <v>80</v>
      </c>
      <c r="AV444" s="9" t="s">
        <v>80</v>
      </c>
      <c r="AW444" s="9" t="s">
        <v>32</v>
      </c>
      <c r="AX444" s="9" t="s">
        <v>72</v>
      </c>
      <c r="AY444" s="139" t="s">
        <v>135</v>
      </c>
    </row>
    <row r="445" spans="1:65" s="9" customFormat="1" x14ac:dyDescent="0.2">
      <c r="B445" s="138"/>
      <c r="D445" s="127" t="s">
        <v>149</v>
      </c>
      <c r="E445" s="139" t="s">
        <v>1</v>
      </c>
      <c r="F445" s="140" t="s">
        <v>1848</v>
      </c>
      <c r="H445" s="141">
        <v>1</v>
      </c>
      <c r="I445" s="142"/>
      <c r="L445" s="138"/>
      <c r="M445" s="143"/>
      <c r="N445" s="144"/>
      <c r="O445" s="144"/>
      <c r="P445" s="144"/>
      <c r="Q445" s="144"/>
      <c r="R445" s="144"/>
      <c r="S445" s="144"/>
      <c r="T445" s="145"/>
      <c r="AT445" s="139" t="s">
        <v>149</v>
      </c>
      <c r="AU445" s="139" t="s">
        <v>80</v>
      </c>
      <c r="AV445" s="9" t="s">
        <v>80</v>
      </c>
      <c r="AW445" s="9" t="s">
        <v>32</v>
      </c>
      <c r="AX445" s="9" t="s">
        <v>72</v>
      </c>
      <c r="AY445" s="139" t="s">
        <v>135</v>
      </c>
    </row>
    <row r="446" spans="1:65" s="10" customFormat="1" x14ac:dyDescent="0.2">
      <c r="B446" s="146"/>
      <c r="D446" s="127" t="s">
        <v>149</v>
      </c>
      <c r="E446" s="147" t="s">
        <v>1</v>
      </c>
      <c r="F446" s="148" t="s">
        <v>165</v>
      </c>
      <c r="H446" s="149">
        <v>2</v>
      </c>
      <c r="I446" s="150"/>
      <c r="L446" s="146"/>
      <c r="M446" s="151"/>
      <c r="N446" s="152"/>
      <c r="O446" s="152"/>
      <c r="P446" s="152"/>
      <c r="Q446" s="152"/>
      <c r="R446" s="152"/>
      <c r="S446" s="152"/>
      <c r="T446" s="153"/>
      <c r="AT446" s="147" t="s">
        <v>149</v>
      </c>
      <c r="AU446" s="147" t="s">
        <v>80</v>
      </c>
      <c r="AV446" s="10" t="s">
        <v>141</v>
      </c>
      <c r="AW446" s="10" t="s">
        <v>32</v>
      </c>
      <c r="AX446" s="10" t="s">
        <v>78</v>
      </c>
      <c r="AY446" s="147" t="s">
        <v>135</v>
      </c>
    </row>
    <row r="447" spans="1:65" s="2" customFormat="1" ht="24" customHeight="1" x14ac:dyDescent="0.2">
      <c r="A447" s="21"/>
      <c r="B447" s="113"/>
      <c r="C447" s="114" t="s">
        <v>661</v>
      </c>
      <c r="D447" s="114" t="s">
        <v>137</v>
      </c>
      <c r="E447" s="115" t="s">
        <v>1849</v>
      </c>
      <c r="F447" s="116" t="s">
        <v>1850</v>
      </c>
      <c r="G447" s="117" t="s">
        <v>628</v>
      </c>
      <c r="H447" s="118">
        <v>24</v>
      </c>
      <c r="I447" s="119"/>
      <c r="J447" s="120">
        <f>ROUND(I447*H447,2)</f>
        <v>0</v>
      </c>
      <c r="K447" s="116" t="s">
        <v>155</v>
      </c>
      <c r="L447" s="22"/>
      <c r="M447" s="121" t="s">
        <v>1</v>
      </c>
      <c r="N447" s="122" t="s">
        <v>40</v>
      </c>
      <c r="O447" s="36"/>
      <c r="P447" s="123">
        <f>O447*H447</f>
        <v>0</v>
      </c>
      <c r="Q447" s="123">
        <v>1.67E-3</v>
      </c>
      <c r="R447" s="123">
        <f>Q447*H447</f>
        <v>4.0080000000000005E-2</v>
      </c>
      <c r="S447" s="123">
        <v>0</v>
      </c>
      <c r="T447" s="124">
        <f>S447*H447</f>
        <v>0</v>
      </c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R447" s="125" t="s">
        <v>141</v>
      </c>
      <c r="AT447" s="125" t="s">
        <v>137</v>
      </c>
      <c r="AU447" s="125" t="s">
        <v>80</v>
      </c>
      <c r="AY447" s="12" t="s">
        <v>135</v>
      </c>
      <c r="BE447" s="126">
        <f>IF(N447="základní",J447,0)</f>
        <v>0</v>
      </c>
      <c r="BF447" s="126">
        <f>IF(N447="snížená",J447,0)</f>
        <v>0</v>
      </c>
      <c r="BG447" s="126">
        <f>IF(N447="zákl. přenesená",J447,0)</f>
        <v>0</v>
      </c>
      <c r="BH447" s="126">
        <f>IF(N447="sníž. přenesená",J447,0)</f>
        <v>0</v>
      </c>
      <c r="BI447" s="126">
        <f>IF(N447="nulová",J447,0)</f>
        <v>0</v>
      </c>
      <c r="BJ447" s="12" t="s">
        <v>78</v>
      </c>
      <c r="BK447" s="126">
        <f>ROUND(I447*H447,2)</f>
        <v>0</v>
      </c>
      <c r="BL447" s="12" t="s">
        <v>141</v>
      </c>
      <c r="BM447" s="125" t="s">
        <v>1851</v>
      </c>
    </row>
    <row r="448" spans="1:65" s="2" customFormat="1" ht="29.25" x14ac:dyDescent="0.2">
      <c r="A448" s="21"/>
      <c r="B448" s="22"/>
      <c r="C448" s="21"/>
      <c r="D448" s="127" t="s">
        <v>143</v>
      </c>
      <c r="E448" s="21"/>
      <c r="F448" s="128" t="s">
        <v>1852</v>
      </c>
      <c r="G448" s="21"/>
      <c r="H448" s="21"/>
      <c r="I448" s="49"/>
      <c r="J448" s="21"/>
      <c r="K448" s="21"/>
      <c r="L448" s="22"/>
      <c r="M448" s="129"/>
      <c r="N448" s="130"/>
      <c r="O448" s="36"/>
      <c r="P448" s="36"/>
      <c r="Q448" s="36"/>
      <c r="R448" s="36"/>
      <c r="S448" s="36"/>
      <c r="T448" s="37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T448" s="12" t="s">
        <v>143</v>
      </c>
      <c r="AU448" s="12" t="s">
        <v>80</v>
      </c>
    </row>
    <row r="449" spans="1:65" s="2" customFormat="1" ht="19.5" x14ac:dyDescent="0.2">
      <c r="A449" s="21"/>
      <c r="B449" s="22"/>
      <c r="C449" s="21"/>
      <c r="D449" s="127" t="s">
        <v>171</v>
      </c>
      <c r="E449" s="21"/>
      <c r="F449" s="154" t="s">
        <v>1647</v>
      </c>
      <c r="G449" s="21"/>
      <c r="H449" s="21"/>
      <c r="I449" s="49"/>
      <c r="J449" s="21"/>
      <c r="K449" s="21"/>
      <c r="L449" s="22"/>
      <c r="M449" s="129"/>
      <c r="N449" s="130"/>
      <c r="O449" s="36"/>
      <c r="P449" s="36"/>
      <c r="Q449" s="36"/>
      <c r="R449" s="36"/>
      <c r="S449" s="36"/>
      <c r="T449" s="37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T449" s="12" t="s">
        <v>171</v>
      </c>
      <c r="AU449" s="12" t="s">
        <v>80</v>
      </c>
    </row>
    <row r="450" spans="1:65" s="9" customFormat="1" x14ac:dyDescent="0.2">
      <c r="B450" s="138"/>
      <c r="D450" s="127" t="s">
        <v>149</v>
      </c>
      <c r="E450" s="139" t="s">
        <v>1</v>
      </c>
      <c r="F450" s="140" t="s">
        <v>1853</v>
      </c>
      <c r="H450" s="141">
        <v>5</v>
      </c>
      <c r="I450" s="142"/>
      <c r="L450" s="138"/>
      <c r="M450" s="143"/>
      <c r="N450" s="144"/>
      <c r="O450" s="144"/>
      <c r="P450" s="144"/>
      <c r="Q450" s="144"/>
      <c r="R450" s="144"/>
      <c r="S450" s="144"/>
      <c r="T450" s="145"/>
      <c r="AT450" s="139" t="s">
        <v>149</v>
      </c>
      <c r="AU450" s="139" t="s">
        <v>80</v>
      </c>
      <c r="AV450" s="9" t="s">
        <v>80</v>
      </c>
      <c r="AW450" s="9" t="s">
        <v>32</v>
      </c>
      <c r="AX450" s="9" t="s">
        <v>72</v>
      </c>
      <c r="AY450" s="139" t="s">
        <v>135</v>
      </c>
    </row>
    <row r="451" spans="1:65" s="9" customFormat="1" x14ac:dyDescent="0.2">
      <c r="B451" s="138"/>
      <c r="D451" s="127" t="s">
        <v>149</v>
      </c>
      <c r="E451" s="139" t="s">
        <v>1</v>
      </c>
      <c r="F451" s="140" t="s">
        <v>1854</v>
      </c>
      <c r="H451" s="141">
        <v>19</v>
      </c>
      <c r="I451" s="142"/>
      <c r="L451" s="138"/>
      <c r="M451" s="143"/>
      <c r="N451" s="144"/>
      <c r="O451" s="144"/>
      <c r="P451" s="144"/>
      <c r="Q451" s="144"/>
      <c r="R451" s="144"/>
      <c r="S451" s="144"/>
      <c r="T451" s="145"/>
      <c r="AT451" s="139" t="s">
        <v>149</v>
      </c>
      <c r="AU451" s="139" t="s">
        <v>80</v>
      </c>
      <c r="AV451" s="9" t="s">
        <v>80</v>
      </c>
      <c r="AW451" s="9" t="s">
        <v>32</v>
      </c>
      <c r="AX451" s="9" t="s">
        <v>72</v>
      </c>
      <c r="AY451" s="139" t="s">
        <v>135</v>
      </c>
    </row>
    <row r="452" spans="1:65" s="10" customFormat="1" x14ac:dyDescent="0.2">
      <c r="B452" s="146"/>
      <c r="D452" s="127" t="s">
        <v>149</v>
      </c>
      <c r="E452" s="147" t="s">
        <v>1</v>
      </c>
      <c r="F452" s="148" t="s">
        <v>165</v>
      </c>
      <c r="H452" s="149">
        <v>24</v>
      </c>
      <c r="I452" s="150"/>
      <c r="L452" s="146"/>
      <c r="M452" s="151"/>
      <c r="N452" s="152"/>
      <c r="O452" s="152"/>
      <c r="P452" s="152"/>
      <c r="Q452" s="152"/>
      <c r="R452" s="152"/>
      <c r="S452" s="152"/>
      <c r="T452" s="153"/>
      <c r="AT452" s="147" t="s">
        <v>149</v>
      </c>
      <c r="AU452" s="147" t="s">
        <v>80</v>
      </c>
      <c r="AV452" s="10" t="s">
        <v>141</v>
      </c>
      <c r="AW452" s="10" t="s">
        <v>32</v>
      </c>
      <c r="AX452" s="10" t="s">
        <v>78</v>
      </c>
      <c r="AY452" s="147" t="s">
        <v>135</v>
      </c>
    </row>
    <row r="453" spans="1:65" s="2" customFormat="1" ht="24" customHeight="1" x14ac:dyDescent="0.2">
      <c r="A453" s="21"/>
      <c r="B453" s="113"/>
      <c r="C453" s="163" t="s">
        <v>666</v>
      </c>
      <c r="D453" s="163" t="s">
        <v>479</v>
      </c>
      <c r="E453" s="164" t="s">
        <v>1855</v>
      </c>
      <c r="F453" s="165" t="s">
        <v>1856</v>
      </c>
      <c r="G453" s="166" t="s">
        <v>234</v>
      </c>
      <c r="H453" s="167">
        <v>1</v>
      </c>
      <c r="I453" s="168"/>
      <c r="J453" s="169">
        <f>ROUND(I453*H453,2)</f>
        <v>0</v>
      </c>
      <c r="K453" s="165" t="s">
        <v>155</v>
      </c>
      <c r="L453" s="170"/>
      <c r="M453" s="171" t="s">
        <v>1</v>
      </c>
      <c r="N453" s="172" t="s">
        <v>40</v>
      </c>
      <c r="O453" s="36"/>
      <c r="P453" s="123">
        <f>O453*H453</f>
        <v>0</v>
      </c>
      <c r="Q453" s="123">
        <v>5.5E-2</v>
      </c>
      <c r="R453" s="123">
        <f>Q453*H453</f>
        <v>5.5E-2</v>
      </c>
      <c r="S453" s="123">
        <v>0</v>
      </c>
      <c r="T453" s="124">
        <f>S453*H453</f>
        <v>0</v>
      </c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R453" s="125" t="s">
        <v>209</v>
      </c>
      <c r="AT453" s="125" t="s">
        <v>479</v>
      </c>
      <c r="AU453" s="125" t="s">
        <v>80</v>
      </c>
      <c r="AY453" s="12" t="s">
        <v>135</v>
      </c>
      <c r="BE453" s="126">
        <f>IF(N453="základní",J453,0)</f>
        <v>0</v>
      </c>
      <c r="BF453" s="126">
        <f>IF(N453="snížená",J453,0)</f>
        <v>0</v>
      </c>
      <c r="BG453" s="126">
        <f>IF(N453="zákl. přenesená",J453,0)</f>
        <v>0</v>
      </c>
      <c r="BH453" s="126">
        <f>IF(N453="sníž. přenesená",J453,0)</f>
        <v>0</v>
      </c>
      <c r="BI453" s="126">
        <f>IF(N453="nulová",J453,0)</f>
        <v>0</v>
      </c>
      <c r="BJ453" s="12" t="s">
        <v>78</v>
      </c>
      <c r="BK453" s="126">
        <f>ROUND(I453*H453,2)</f>
        <v>0</v>
      </c>
      <c r="BL453" s="12" t="s">
        <v>141</v>
      </c>
      <c r="BM453" s="125" t="s">
        <v>1857</v>
      </c>
    </row>
    <row r="454" spans="1:65" s="2" customFormat="1" x14ac:dyDescent="0.2">
      <c r="A454" s="21"/>
      <c r="B454" s="22"/>
      <c r="C454" s="21"/>
      <c r="D454" s="127" t="s">
        <v>143</v>
      </c>
      <c r="E454" s="21"/>
      <c r="F454" s="128" t="s">
        <v>1856</v>
      </c>
      <c r="G454" s="21"/>
      <c r="H454" s="21"/>
      <c r="I454" s="49"/>
      <c r="J454" s="21"/>
      <c r="K454" s="21"/>
      <c r="L454" s="22"/>
      <c r="M454" s="129"/>
      <c r="N454" s="130"/>
      <c r="O454" s="36"/>
      <c r="P454" s="36"/>
      <c r="Q454" s="36"/>
      <c r="R454" s="36"/>
      <c r="S454" s="36"/>
      <c r="T454" s="37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T454" s="12" t="s">
        <v>143</v>
      </c>
      <c r="AU454" s="12" t="s">
        <v>80</v>
      </c>
    </row>
    <row r="455" spans="1:65" s="9" customFormat="1" x14ac:dyDescent="0.2">
      <c r="B455" s="138"/>
      <c r="D455" s="127" t="s">
        <v>149</v>
      </c>
      <c r="E455" s="139" t="s">
        <v>1</v>
      </c>
      <c r="F455" s="140" t="s">
        <v>1858</v>
      </c>
      <c r="H455" s="141">
        <v>0.6</v>
      </c>
      <c r="I455" s="142"/>
      <c r="L455" s="138"/>
      <c r="M455" s="143"/>
      <c r="N455" s="144"/>
      <c r="O455" s="144"/>
      <c r="P455" s="144"/>
      <c r="Q455" s="144"/>
      <c r="R455" s="144"/>
      <c r="S455" s="144"/>
      <c r="T455" s="145"/>
      <c r="AT455" s="139" t="s">
        <v>149</v>
      </c>
      <c r="AU455" s="139" t="s">
        <v>80</v>
      </c>
      <c r="AV455" s="9" t="s">
        <v>80</v>
      </c>
      <c r="AW455" s="9" t="s">
        <v>32</v>
      </c>
      <c r="AX455" s="9" t="s">
        <v>72</v>
      </c>
      <c r="AY455" s="139" t="s">
        <v>135</v>
      </c>
    </row>
    <row r="456" spans="1:65" s="9" customFormat="1" x14ac:dyDescent="0.2">
      <c r="B456" s="138"/>
      <c r="D456" s="127" t="s">
        <v>149</v>
      </c>
      <c r="E456" s="139" t="s">
        <v>1</v>
      </c>
      <c r="F456" s="140" t="s">
        <v>1859</v>
      </c>
      <c r="H456" s="141">
        <v>0.2</v>
      </c>
      <c r="I456" s="142"/>
      <c r="L456" s="138"/>
      <c r="M456" s="143"/>
      <c r="N456" s="144"/>
      <c r="O456" s="144"/>
      <c r="P456" s="144"/>
      <c r="Q456" s="144"/>
      <c r="R456" s="144"/>
      <c r="S456" s="144"/>
      <c r="T456" s="145"/>
      <c r="AT456" s="139" t="s">
        <v>149</v>
      </c>
      <c r="AU456" s="139" t="s">
        <v>80</v>
      </c>
      <c r="AV456" s="9" t="s">
        <v>80</v>
      </c>
      <c r="AW456" s="9" t="s">
        <v>32</v>
      </c>
      <c r="AX456" s="9" t="s">
        <v>72</v>
      </c>
      <c r="AY456" s="139" t="s">
        <v>135</v>
      </c>
    </row>
    <row r="457" spans="1:65" s="9" customFormat="1" x14ac:dyDescent="0.2">
      <c r="B457" s="138"/>
      <c r="D457" s="127" t="s">
        <v>149</v>
      </c>
      <c r="E457" s="139" t="s">
        <v>1</v>
      </c>
      <c r="F457" s="140" t="s">
        <v>1859</v>
      </c>
      <c r="H457" s="141">
        <v>0.2</v>
      </c>
      <c r="I457" s="142"/>
      <c r="L457" s="138"/>
      <c r="M457" s="143"/>
      <c r="N457" s="144"/>
      <c r="O457" s="144"/>
      <c r="P457" s="144"/>
      <c r="Q457" s="144"/>
      <c r="R457" s="144"/>
      <c r="S457" s="144"/>
      <c r="T457" s="145"/>
      <c r="AT457" s="139" t="s">
        <v>149</v>
      </c>
      <c r="AU457" s="139" t="s">
        <v>80</v>
      </c>
      <c r="AV457" s="9" t="s">
        <v>80</v>
      </c>
      <c r="AW457" s="9" t="s">
        <v>32</v>
      </c>
      <c r="AX457" s="9" t="s">
        <v>72</v>
      </c>
      <c r="AY457" s="139" t="s">
        <v>135</v>
      </c>
    </row>
    <row r="458" spans="1:65" s="10" customFormat="1" x14ac:dyDescent="0.2">
      <c r="B458" s="146"/>
      <c r="D458" s="127" t="s">
        <v>149</v>
      </c>
      <c r="E458" s="147" t="s">
        <v>1</v>
      </c>
      <c r="F458" s="148" t="s">
        <v>165</v>
      </c>
      <c r="H458" s="149">
        <v>1</v>
      </c>
      <c r="I458" s="150"/>
      <c r="L458" s="146"/>
      <c r="M458" s="151"/>
      <c r="N458" s="152"/>
      <c r="O458" s="152"/>
      <c r="P458" s="152"/>
      <c r="Q458" s="152"/>
      <c r="R458" s="152"/>
      <c r="S458" s="152"/>
      <c r="T458" s="153"/>
      <c r="AT458" s="147" t="s">
        <v>149</v>
      </c>
      <c r="AU458" s="147" t="s">
        <v>80</v>
      </c>
      <c r="AV458" s="10" t="s">
        <v>141</v>
      </c>
      <c r="AW458" s="10" t="s">
        <v>32</v>
      </c>
      <c r="AX458" s="10" t="s">
        <v>78</v>
      </c>
      <c r="AY458" s="147" t="s">
        <v>135</v>
      </c>
    </row>
    <row r="459" spans="1:65" s="2" customFormat="1" ht="16.5" customHeight="1" x14ac:dyDescent="0.2">
      <c r="A459" s="21"/>
      <c r="B459" s="113"/>
      <c r="C459" s="163" t="s">
        <v>671</v>
      </c>
      <c r="D459" s="163" t="s">
        <v>479</v>
      </c>
      <c r="E459" s="164" t="s">
        <v>1860</v>
      </c>
      <c r="F459" s="165" t="s">
        <v>1861</v>
      </c>
      <c r="G459" s="166" t="s">
        <v>212</v>
      </c>
      <c r="H459" s="167">
        <v>19</v>
      </c>
      <c r="I459" s="168"/>
      <c r="J459" s="169">
        <f>ROUND(I459*H459,2)</f>
        <v>0</v>
      </c>
      <c r="K459" s="165" t="s">
        <v>1</v>
      </c>
      <c r="L459" s="170"/>
      <c r="M459" s="171" t="s">
        <v>1</v>
      </c>
      <c r="N459" s="172" t="s">
        <v>40</v>
      </c>
      <c r="O459" s="36"/>
      <c r="P459" s="123">
        <f>O459*H459</f>
        <v>0</v>
      </c>
      <c r="Q459" s="123">
        <v>5.5E-2</v>
      </c>
      <c r="R459" s="123">
        <f>Q459*H459</f>
        <v>1.0449999999999999</v>
      </c>
      <c r="S459" s="123">
        <v>0</v>
      </c>
      <c r="T459" s="124">
        <f>S459*H459</f>
        <v>0</v>
      </c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R459" s="125" t="s">
        <v>209</v>
      </c>
      <c r="AT459" s="125" t="s">
        <v>479</v>
      </c>
      <c r="AU459" s="125" t="s">
        <v>80</v>
      </c>
      <c r="AY459" s="12" t="s">
        <v>135</v>
      </c>
      <c r="BE459" s="126">
        <f>IF(N459="základní",J459,0)</f>
        <v>0</v>
      </c>
      <c r="BF459" s="126">
        <f>IF(N459="snížená",J459,0)</f>
        <v>0</v>
      </c>
      <c r="BG459" s="126">
        <f>IF(N459="zákl. přenesená",J459,0)</f>
        <v>0</v>
      </c>
      <c r="BH459" s="126">
        <f>IF(N459="sníž. přenesená",J459,0)</f>
        <v>0</v>
      </c>
      <c r="BI459" s="126">
        <f>IF(N459="nulová",J459,0)</f>
        <v>0</v>
      </c>
      <c r="BJ459" s="12" t="s">
        <v>78</v>
      </c>
      <c r="BK459" s="126">
        <f>ROUND(I459*H459,2)</f>
        <v>0</v>
      </c>
      <c r="BL459" s="12" t="s">
        <v>141</v>
      </c>
      <c r="BM459" s="125" t="s">
        <v>1862</v>
      </c>
    </row>
    <row r="460" spans="1:65" s="2" customFormat="1" x14ac:dyDescent="0.2">
      <c r="A460" s="21"/>
      <c r="B460" s="22"/>
      <c r="C460" s="21"/>
      <c r="D460" s="127" t="s">
        <v>143</v>
      </c>
      <c r="E460" s="21"/>
      <c r="F460" s="128" t="s">
        <v>1861</v>
      </c>
      <c r="G460" s="21"/>
      <c r="H460" s="21"/>
      <c r="I460" s="49"/>
      <c r="J460" s="21"/>
      <c r="K460" s="21"/>
      <c r="L460" s="22"/>
      <c r="M460" s="129"/>
      <c r="N460" s="130"/>
      <c r="O460" s="36"/>
      <c r="P460" s="36"/>
      <c r="Q460" s="36"/>
      <c r="R460" s="36"/>
      <c r="S460" s="36"/>
      <c r="T460" s="37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T460" s="12" t="s">
        <v>143</v>
      </c>
      <c r="AU460" s="12" t="s">
        <v>80</v>
      </c>
    </row>
    <row r="461" spans="1:65" s="9" customFormat="1" x14ac:dyDescent="0.2">
      <c r="B461" s="138"/>
      <c r="D461" s="127" t="s">
        <v>149</v>
      </c>
      <c r="E461" s="139" t="s">
        <v>1</v>
      </c>
      <c r="F461" s="140" t="s">
        <v>1863</v>
      </c>
      <c r="H461" s="141">
        <v>19</v>
      </c>
      <c r="I461" s="142"/>
      <c r="L461" s="138"/>
      <c r="M461" s="143"/>
      <c r="N461" s="144"/>
      <c r="O461" s="144"/>
      <c r="P461" s="144"/>
      <c r="Q461" s="144"/>
      <c r="R461" s="144"/>
      <c r="S461" s="144"/>
      <c r="T461" s="145"/>
      <c r="AT461" s="139" t="s">
        <v>149</v>
      </c>
      <c r="AU461" s="139" t="s">
        <v>80</v>
      </c>
      <c r="AV461" s="9" t="s">
        <v>80</v>
      </c>
      <c r="AW461" s="9" t="s">
        <v>32</v>
      </c>
      <c r="AX461" s="9" t="s">
        <v>78</v>
      </c>
      <c r="AY461" s="139" t="s">
        <v>135</v>
      </c>
    </row>
    <row r="462" spans="1:65" s="2" customFormat="1" ht="24" customHeight="1" x14ac:dyDescent="0.2">
      <c r="A462" s="21"/>
      <c r="B462" s="113"/>
      <c r="C462" s="114" t="s">
        <v>676</v>
      </c>
      <c r="D462" s="114" t="s">
        <v>137</v>
      </c>
      <c r="E462" s="115" t="s">
        <v>1864</v>
      </c>
      <c r="F462" s="116" t="s">
        <v>1865</v>
      </c>
      <c r="G462" s="117" t="s">
        <v>628</v>
      </c>
      <c r="H462" s="118">
        <v>8</v>
      </c>
      <c r="I462" s="119"/>
      <c r="J462" s="120">
        <f>ROUND(I462*H462,2)</f>
        <v>0</v>
      </c>
      <c r="K462" s="116" t="s">
        <v>155</v>
      </c>
      <c r="L462" s="22"/>
      <c r="M462" s="121" t="s">
        <v>1</v>
      </c>
      <c r="N462" s="122" t="s">
        <v>40</v>
      </c>
      <c r="O462" s="36"/>
      <c r="P462" s="123">
        <f>O462*H462</f>
        <v>0</v>
      </c>
      <c r="Q462" s="123">
        <v>0</v>
      </c>
      <c r="R462" s="123">
        <f>Q462*H462</f>
        <v>0</v>
      </c>
      <c r="S462" s="123">
        <v>0</v>
      </c>
      <c r="T462" s="124">
        <f>S462*H462</f>
        <v>0</v>
      </c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R462" s="125" t="s">
        <v>141</v>
      </c>
      <c r="AT462" s="125" t="s">
        <v>137</v>
      </c>
      <c r="AU462" s="125" t="s">
        <v>80</v>
      </c>
      <c r="AY462" s="12" t="s">
        <v>135</v>
      </c>
      <c r="BE462" s="126">
        <f>IF(N462="základní",J462,0)</f>
        <v>0</v>
      </c>
      <c r="BF462" s="126">
        <f>IF(N462="snížená",J462,0)</f>
        <v>0</v>
      </c>
      <c r="BG462" s="126">
        <f>IF(N462="zákl. přenesená",J462,0)</f>
        <v>0</v>
      </c>
      <c r="BH462" s="126">
        <f>IF(N462="sníž. přenesená",J462,0)</f>
        <v>0</v>
      </c>
      <c r="BI462" s="126">
        <f>IF(N462="nulová",J462,0)</f>
        <v>0</v>
      </c>
      <c r="BJ462" s="12" t="s">
        <v>78</v>
      </c>
      <c r="BK462" s="126">
        <f>ROUND(I462*H462,2)</f>
        <v>0</v>
      </c>
      <c r="BL462" s="12" t="s">
        <v>141</v>
      </c>
      <c r="BM462" s="125" t="s">
        <v>1866</v>
      </c>
    </row>
    <row r="463" spans="1:65" s="2" customFormat="1" ht="29.25" x14ac:dyDescent="0.2">
      <c r="A463" s="21"/>
      <c r="B463" s="22"/>
      <c r="C463" s="21"/>
      <c r="D463" s="127" t="s">
        <v>143</v>
      </c>
      <c r="E463" s="21"/>
      <c r="F463" s="128" t="s">
        <v>1867</v>
      </c>
      <c r="G463" s="21"/>
      <c r="H463" s="21"/>
      <c r="I463" s="49"/>
      <c r="J463" s="21"/>
      <c r="K463" s="21"/>
      <c r="L463" s="22"/>
      <c r="M463" s="129"/>
      <c r="N463" s="130"/>
      <c r="O463" s="36"/>
      <c r="P463" s="36"/>
      <c r="Q463" s="36"/>
      <c r="R463" s="36"/>
      <c r="S463" s="36"/>
      <c r="T463" s="37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T463" s="12" t="s">
        <v>143</v>
      </c>
      <c r="AU463" s="12" t="s">
        <v>80</v>
      </c>
    </row>
    <row r="464" spans="1:65" s="2" customFormat="1" ht="19.5" x14ac:dyDescent="0.2">
      <c r="A464" s="21"/>
      <c r="B464" s="22"/>
      <c r="C464" s="21"/>
      <c r="D464" s="127" t="s">
        <v>171</v>
      </c>
      <c r="E464" s="21"/>
      <c r="F464" s="154" t="s">
        <v>1647</v>
      </c>
      <c r="G464" s="21"/>
      <c r="H464" s="21"/>
      <c r="I464" s="49"/>
      <c r="J464" s="21"/>
      <c r="K464" s="21"/>
      <c r="L464" s="22"/>
      <c r="M464" s="129"/>
      <c r="N464" s="130"/>
      <c r="O464" s="36"/>
      <c r="P464" s="36"/>
      <c r="Q464" s="36"/>
      <c r="R464" s="36"/>
      <c r="S464" s="36"/>
      <c r="T464" s="37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T464" s="12" t="s">
        <v>171</v>
      </c>
      <c r="AU464" s="12" t="s">
        <v>80</v>
      </c>
    </row>
    <row r="465" spans="1:65" s="9" customFormat="1" x14ac:dyDescent="0.2">
      <c r="B465" s="138"/>
      <c r="D465" s="127" t="s">
        <v>149</v>
      </c>
      <c r="E465" s="139" t="s">
        <v>1</v>
      </c>
      <c r="F465" s="140" t="s">
        <v>1868</v>
      </c>
      <c r="H465" s="141">
        <v>8</v>
      </c>
      <c r="I465" s="142"/>
      <c r="L465" s="138"/>
      <c r="M465" s="143"/>
      <c r="N465" s="144"/>
      <c r="O465" s="144"/>
      <c r="P465" s="144"/>
      <c r="Q465" s="144"/>
      <c r="R465" s="144"/>
      <c r="S465" s="144"/>
      <c r="T465" s="145"/>
      <c r="AT465" s="139" t="s">
        <v>149</v>
      </c>
      <c r="AU465" s="139" t="s">
        <v>80</v>
      </c>
      <c r="AV465" s="9" t="s">
        <v>80</v>
      </c>
      <c r="AW465" s="9" t="s">
        <v>32</v>
      </c>
      <c r="AX465" s="9" t="s">
        <v>78</v>
      </c>
      <c r="AY465" s="139" t="s">
        <v>135</v>
      </c>
    </row>
    <row r="466" spans="1:65" s="2" customFormat="1" ht="36" customHeight="1" x14ac:dyDescent="0.2">
      <c r="A466" s="21"/>
      <c r="B466" s="113"/>
      <c r="C466" s="163" t="s">
        <v>680</v>
      </c>
      <c r="D466" s="163" t="s">
        <v>479</v>
      </c>
      <c r="E466" s="164" t="s">
        <v>1869</v>
      </c>
      <c r="F466" s="165" t="s">
        <v>1870</v>
      </c>
      <c r="G466" s="166" t="s">
        <v>628</v>
      </c>
      <c r="H466" s="167">
        <v>8</v>
      </c>
      <c r="I466" s="168"/>
      <c r="J466" s="169">
        <f>ROUND(I466*H466,2)</f>
        <v>0</v>
      </c>
      <c r="K466" s="165" t="s">
        <v>155</v>
      </c>
      <c r="L466" s="170"/>
      <c r="M466" s="171" t="s">
        <v>1</v>
      </c>
      <c r="N466" s="172" t="s">
        <v>40</v>
      </c>
      <c r="O466" s="36"/>
      <c r="P466" s="123">
        <f>O466*H466</f>
        <v>0</v>
      </c>
      <c r="Q466" s="123">
        <v>1.4999999999999999E-2</v>
      </c>
      <c r="R466" s="123">
        <f>Q466*H466</f>
        <v>0.12</v>
      </c>
      <c r="S466" s="123">
        <v>0</v>
      </c>
      <c r="T466" s="124">
        <f>S466*H466</f>
        <v>0</v>
      </c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R466" s="125" t="s">
        <v>209</v>
      </c>
      <c r="AT466" s="125" t="s">
        <v>479</v>
      </c>
      <c r="AU466" s="125" t="s">
        <v>80</v>
      </c>
      <c r="AY466" s="12" t="s">
        <v>135</v>
      </c>
      <c r="BE466" s="126">
        <f>IF(N466="základní",J466,0)</f>
        <v>0</v>
      </c>
      <c r="BF466" s="126">
        <f>IF(N466="snížená",J466,0)</f>
        <v>0</v>
      </c>
      <c r="BG466" s="126">
        <f>IF(N466="zákl. přenesená",J466,0)</f>
        <v>0</v>
      </c>
      <c r="BH466" s="126">
        <f>IF(N466="sníž. přenesená",J466,0)</f>
        <v>0</v>
      </c>
      <c r="BI466" s="126">
        <f>IF(N466="nulová",J466,0)</f>
        <v>0</v>
      </c>
      <c r="BJ466" s="12" t="s">
        <v>78</v>
      </c>
      <c r="BK466" s="126">
        <f>ROUND(I466*H466,2)</f>
        <v>0</v>
      </c>
      <c r="BL466" s="12" t="s">
        <v>141</v>
      </c>
      <c r="BM466" s="125" t="s">
        <v>1871</v>
      </c>
    </row>
    <row r="467" spans="1:65" s="2" customFormat="1" ht="19.5" x14ac:dyDescent="0.2">
      <c r="A467" s="21"/>
      <c r="B467" s="22"/>
      <c r="C467" s="21"/>
      <c r="D467" s="127" t="s">
        <v>143</v>
      </c>
      <c r="E467" s="21"/>
      <c r="F467" s="128" t="s">
        <v>1870</v>
      </c>
      <c r="G467" s="21"/>
      <c r="H467" s="21"/>
      <c r="I467" s="49"/>
      <c r="J467" s="21"/>
      <c r="K467" s="21"/>
      <c r="L467" s="22"/>
      <c r="M467" s="129"/>
      <c r="N467" s="130"/>
      <c r="O467" s="36"/>
      <c r="P467" s="36"/>
      <c r="Q467" s="36"/>
      <c r="R467" s="36"/>
      <c r="S467" s="36"/>
      <c r="T467" s="37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T467" s="12" t="s">
        <v>143</v>
      </c>
      <c r="AU467" s="12" t="s">
        <v>80</v>
      </c>
    </row>
    <row r="468" spans="1:65" s="2" customFormat="1" ht="24" customHeight="1" x14ac:dyDescent="0.2">
      <c r="A468" s="21"/>
      <c r="B468" s="113"/>
      <c r="C468" s="114" t="s">
        <v>685</v>
      </c>
      <c r="D468" s="114" t="s">
        <v>137</v>
      </c>
      <c r="E468" s="115" t="s">
        <v>1872</v>
      </c>
      <c r="F468" s="116" t="s">
        <v>1873</v>
      </c>
      <c r="G468" s="117" t="s">
        <v>628</v>
      </c>
      <c r="H468" s="118">
        <v>5</v>
      </c>
      <c r="I468" s="119"/>
      <c r="J468" s="120">
        <f>ROUND(I468*H468,2)</f>
        <v>0</v>
      </c>
      <c r="K468" s="116" t="s">
        <v>155</v>
      </c>
      <c r="L468" s="22"/>
      <c r="M468" s="121" t="s">
        <v>1</v>
      </c>
      <c r="N468" s="122" t="s">
        <v>40</v>
      </c>
      <c r="O468" s="36"/>
      <c r="P468" s="123">
        <f>O468*H468</f>
        <v>0</v>
      </c>
      <c r="Q468" s="123">
        <v>1.7099999999999999E-3</v>
      </c>
      <c r="R468" s="123">
        <f>Q468*H468</f>
        <v>8.5500000000000003E-3</v>
      </c>
      <c r="S468" s="123">
        <v>0</v>
      </c>
      <c r="T468" s="124">
        <f>S468*H468</f>
        <v>0</v>
      </c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R468" s="125" t="s">
        <v>141</v>
      </c>
      <c r="AT468" s="125" t="s">
        <v>137</v>
      </c>
      <c r="AU468" s="125" t="s">
        <v>80</v>
      </c>
      <c r="AY468" s="12" t="s">
        <v>135</v>
      </c>
      <c r="BE468" s="126">
        <f>IF(N468="základní",J468,0)</f>
        <v>0</v>
      </c>
      <c r="BF468" s="126">
        <f>IF(N468="snížená",J468,0)</f>
        <v>0</v>
      </c>
      <c r="BG468" s="126">
        <f>IF(N468="zákl. přenesená",J468,0)</f>
        <v>0</v>
      </c>
      <c r="BH468" s="126">
        <f>IF(N468="sníž. přenesená",J468,0)</f>
        <v>0</v>
      </c>
      <c r="BI468" s="126">
        <f>IF(N468="nulová",J468,0)</f>
        <v>0</v>
      </c>
      <c r="BJ468" s="12" t="s">
        <v>78</v>
      </c>
      <c r="BK468" s="126">
        <f>ROUND(I468*H468,2)</f>
        <v>0</v>
      </c>
      <c r="BL468" s="12" t="s">
        <v>141</v>
      </c>
      <c r="BM468" s="125" t="s">
        <v>1874</v>
      </c>
    </row>
    <row r="469" spans="1:65" s="2" customFormat="1" ht="29.25" x14ac:dyDescent="0.2">
      <c r="A469" s="21"/>
      <c r="B469" s="22"/>
      <c r="C469" s="21"/>
      <c r="D469" s="127" t="s">
        <v>143</v>
      </c>
      <c r="E469" s="21"/>
      <c r="F469" s="128" t="s">
        <v>1875</v>
      </c>
      <c r="G469" s="21"/>
      <c r="H469" s="21"/>
      <c r="I469" s="49"/>
      <c r="J469" s="21"/>
      <c r="K469" s="21"/>
      <c r="L469" s="22"/>
      <c r="M469" s="129"/>
      <c r="N469" s="130"/>
      <c r="O469" s="36"/>
      <c r="P469" s="36"/>
      <c r="Q469" s="36"/>
      <c r="R469" s="36"/>
      <c r="S469" s="36"/>
      <c r="T469" s="37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T469" s="12" t="s">
        <v>143</v>
      </c>
      <c r="AU469" s="12" t="s">
        <v>80</v>
      </c>
    </row>
    <row r="470" spans="1:65" s="2" customFormat="1" ht="19.5" x14ac:dyDescent="0.2">
      <c r="A470" s="21"/>
      <c r="B470" s="22"/>
      <c r="C470" s="21"/>
      <c r="D470" s="127" t="s">
        <v>171</v>
      </c>
      <c r="E470" s="21"/>
      <c r="F470" s="154" t="s">
        <v>1647</v>
      </c>
      <c r="G470" s="21"/>
      <c r="H470" s="21"/>
      <c r="I470" s="49"/>
      <c r="J470" s="21"/>
      <c r="K470" s="21"/>
      <c r="L470" s="22"/>
      <c r="M470" s="129"/>
      <c r="N470" s="130"/>
      <c r="O470" s="36"/>
      <c r="P470" s="36"/>
      <c r="Q470" s="36"/>
      <c r="R470" s="36"/>
      <c r="S470" s="36"/>
      <c r="T470" s="37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T470" s="12" t="s">
        <v>171</v>
      </c>
      <c r="AU470" s="12" t="s">
        <v>80</v>
      </c>
    </row>
    <row r="471" spans="1:65" s="9" customFormat="1" x14ac:dyDescent="0.2">
      <c r="B471" s="138"/>
      <c r="D471" s="127" t="s">
        <v>149</v>
      </c>
      <c r="E471" s="139" t="s">
        <v>1</v>
      </c>
      <c r="F471" s="140" t="s">
        <v>1876</v>
      </c>
      <c r="H471" s="141">
        <v>5</v>
      </c>
      <c r="I471" s="142"/>
      <c r="L471" s="138"/>
      <c r="M471" s="143"/>
      <c r="N471" s="144"/>
      <c r="O471" s="144"/>
      <c r="P471" s="144"/>
      <c r="Q471" s="144"/>
      <c r="R471" s="144"/>
      <c r="S471" s="144"/>
      <c r="T471" s="145"/>
      <c r="AT471" s="139" t="s">
        <v>149</v>
      </c>
      <c r="AU471" s="139" t="s">
        <v>80</v>
      </c>
      <c r="AV471" s="9" t="s">
        <v>80</v>
      </c>
      <c r="AW471" s="9" t="s">
        <v>32</v>
      </c>
      <c r="AX471" s="9" t="s">
        <v>78</v>
      </c>
      <c r="AY471" s="139" t="s">
        <v>135</v>
      </c>
    </row>
    <row r="472" spans="1:65" s="2" customFormat="1" ht="36" customHeight="1" x14ac:dyDescent="0.2">
      <c r="A472" s="21"/>
      <c r="B472" s="113"/>
      <c r="C472" s="163" t="s">
        <v>690</v>
      </c>
      <c r="D472" s="163" t="s">
        <v>479</v>
      </c>
      <c r="E472" s="164" t="s">
        <v>1877</v>
      </c>
      <c r="F472" s="165" t="s">
        <v>1878</v>
      </c>
      <c r="G472" s="166" t="s">
        <v>628</v>
      </c>
      <c r="H472" s="167">
        <v>1</v>
      </c>
      <c r="I472" s="168"/>
      <c r="J472" s="169">
        <f>ROUND(I472*H472,2)</f>
        <v>0</v>
      </c>
      <c r="K472" s="165" t="s">
        <v>155</v>
      </c>
      <c r="L472" s="170"/>
      <c r="M472" s="171" t="s">
        <v>1</v>
      </c>
      <c r="N472" s="172" t="s">
        <v>40</v>
      </c>
      <c r="O472" s="36"/>
      <c r="P472" s="123">
        <f>O472*H472</f>
        <v>0</v>
      </c>
      <c r="Q472" s="123">
        <v>1.78E-2</v>
      </c>
      <c r="R472" s="123">
        <f>Q472*H472</f>
        <v>1.78E-2</v>
      </c>
      <c r="S472" s="123">
        <v>0</v>
      </c>
      <c r="T472" s="124">
        <f>S472*H472</f>
        <v>0</v>
      </c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R472" s="125" t="s">
        <v>209</v>
      </c>
      <c r="AT472" s="125" t="s">
        <v>479</v>
      </c>
      <c r="AU472" s="125" t="s">
        <v>80</v>
      </c>
      <c r="AY472" s="12" t="s">
        <v>135</v>
      </c>
      <c r="BE472" s="126">
        <f>IF(N472="základní",J472,0)</f>
        <v>0</v>
      </c>
      <c r="BF472" s="126">
        <f>IF(N472="snížená",J472,0)</f>
        <v>0</v>
      </c>
      <c r="BG472" s="126">
        <f>IF(N472="zákl. přenesená",J472,0)</f>
        <v>0</v>
      </c>
      <c r="BH472" s="126">
        <f>IF(N472="sníž. přenesená",J472,0)</f>
        <v>0</v>
      </c>
      <c r="BI472" s="126">
        <f>IF(N472="nulová",J472,0)</f>
        <v>0</v>
      </c>
      <c r="BJ472" s="12" t="s">
        <v>78</v>
      </c>
      <c r="BK472" s="126">
        <f>ROUND(I472*H472,2)</f>
        <v>0</v>
      </c>
      <c r="BL472" s="12" t="s">
        <v>141</v>
      </c>
      <c r="BM472" s="125" t="s">
        <v>1879</v>
      </c>
    </row>
    <row r="473" spans="1:65" s="2" customFormat="1" ht="19.5" x14ac:dyDescent="0.2">
      <c r="A473" s="21"/>
      <c r="B473" s="22"/>
      <c r="C473" s="21"/>
      <c r="D473" s="127" t="s">
        <v>143</v>
      </c>
      <c r="E473" s="21"/>
      <c r="F473" s="128" t="s">
        <v>1878</v>
      </c>
      <c r="G473" s="21"/>
      <c r="H473" s="21"/>
      <c r="I473" s="49"/>
      <c r="J473" s="21"/>
      <c r="K473" s="21"/>
      <c r="L473" s="22"/>
      <c r="M473" s="129"/>
      <c r="N473" s="130"/>
      <c r="O473" s="36"/>
      <c r="P473" s="36"/>
      <c r="Q473" s="36"/>
      <c r="R473" s="36"/>
      <c r="S473" s="36"/>
      <c r="T473" s="37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T473" s="12" t="s">
        <v>143</v>
      </c>
      <c r="AU473" s="12" t="s">
        <v>80</v>
      </c>
    </row>
    <row r="474" spans="1:65" s="2" customFormat="1" ht="24" customHeight="1" x14ac:dyDescent="0.2">
      <c r="A474" s="21"/>
      <c r="B474" s="113"/>
      <c r="C474" s="163" t="s">
        <v>694</v>
      </c>
      <c r="D474" s="163" t="s">
        <v>479</v>
      </c>
      <c r="E474" s="164" t="s">
        <v>1880</v>
      </c>
      <c r="F474" s="165" t="s">
        <v>1881</v>
      </c>
      <c r="G474" s="166" t="s">
        <v>628</v>
      </c>
      <c r="H474" s="167">
        <v>4</v>
      </c>
      <c r="I474" s="168"/>
      <c r="J474" s="169">
        <f>ROUND(I474*H474,2)</f>
        <v>0</v>
      </c>
      <c r="K474" s="165" t="s">
        <v>155</v>
      </c>
      <c r="L474" s="170"/>
      <c r="M474" s="171" t="s">
        <v>1</v>
      </c>
      <c r="N474" s="172" t="s">
        <v>40</v>
      </c>
      <c r="O474" s="36"/>
      <c r="P474" s="123">
        <f>O474*H474</f>
        <v>0</v>
      </c>
      <c r="Q474" s="123">
        <v>1.9699999999999999E-2</v>
      </c>
      <c r="R474" s="123">
        <f>Q474*H474</f>
        <v>7.8799999999999995E-2</v>
      </c>
      <c r="S474" s="123">
        <v>0</v>
      </c>
      <c r="T474" s="124">
        <f>S474*H474</f>
        <v>0</v>
      </c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R474" s="125" t="s">
        <v>209</v>
      </c>
      <c r="AT474" s="125" t="s">
        <v>479</v>
      </c>
      <c r="AU474" s="125" t="s">
        <v>80</v>
      </c>
      <c r="AY474" s="12" t="s">
        <v>135</v>
      </c>
      <c r="BE474" s="126">
        <f>IF(N474="základní",J474,0)</f>
        <v>0</v>
      </c>
      <c r="BF474" s="126">
        <f>IF(N474="snížená",J474,0)</f>
        <v>0</v>
      </c>
      <c r="BG474" s="126">
        <f>IF(N474="zákl. přenesená",J474,0)</f>
        <v>0</v>
      </c>
      <c r="BH474" s="126">
        <f>IF(N474="sníž. přenesená",J474,0)</f>
        <v>0</v>
      </c>
      <c r="BI474" s="126">
        <f>IF(N474="nulová",J474,0)</f>
        <v>0</v>
      </c>
      <c r="BJ474" s="12" t="s">
        <v>78</v>
      </c>
      <c r="BK474" s="126">
        <f>ROUND(I474*H474,2)</f>
        <v>0</v>
      </c>
      <c r="BL474" s="12" t="s">
        <v>141</v>
      </c>
      <c r="BM474" s="125" t="s">
        <v>1882</v>
      </c>
    </row>
    <row r="475" spans="1:65" s="2" customFormat="1" ht="19.5" x14ac:dyDescent="0.2">
      <c r="A475" s="21"/>
      <c r="B475" s="22"/>
      <c r="C475" s="21"/>
      <c r="D475" s="127" t="s">
        <v>143</v>
      </c>
      <c r="E475" s="21"/>
      <c r="F475" s="128" t="s">
        <v>1881</v>
      </c>
      <c r="G475" s="21"/>
      <c r="H475" s="21"/>
      <c r="I475" s="49"/>
      <c r="J475" s="21"/>
      <c r="K475" s="21"/>
      <c r="L475" s="22"/>
      <c r="M475" s="129"/>
      <c r="N475" s="130"/>
      <c r="O475" s="36"/>
      <c r="P475" s="36"/>
      <c r="Q475" s="36"/>
      <c r="R475" s="36"/>
      <c r="S475" s="36"/>
      <c r="T475" s="37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T475" s="12" t="s">
        <v>143</v>
      </c>
      <c r="AU475" s="12" t="s">
        <v>80</v>
      </c>
    </row>
    <row r="476" spans="1:65" s="9" customFormat="1" x14ac:dyDescent="0.2">
      <c r="B476" s="138"/>
      <c r="D476" s="127" t="s">
        <v>149</v>
      </c>
      <c r="E476" s="139" t="s">
        <v>1</v>
      </c>
      <c r="F476" s="140" t="s">
        <v>1883</v>
      </c>
      <c r="H476" s="141">
        <v>4</v>
      </c>
      <c r="I476" s="142"/>
      <c r="L476" s="138"/>
      <c r="M476" s="143"/>
      <c r="N476" s="144"/>
      <c r="O476" s="144"/>
      <c r="P476" s="144"/>
      <c r="Q476" s="144"/>
      <c r="R476" s="144"/>
      <c r="S476" s="144"/>
      <c r="T476" s="145"/>
      <c r="AT476" s="139" t="s">
        <v>149</v>
      </c>
      <c r="AU476" s="139" t="s">
        <v>80</v>
      </c>
      <c r="AV476" s="9" t="s">
        <v>80</v>
      </c>
      <c r="AW476" s="9" t="s">
        <v>32</v>
      </c>
      <c r="AX476" s="9" t="s">
        <v>78</v>
      </c>
      <c r="AY476" s="139" t="s">
        <v>135</v>
      </c>
    </row>
    <row r="477" spans="1:65" s="2" customFormat="1" ht="24" customHeight="1" x14ac:dyDescent="0.2">
      <c r="A477" s="21"/>
      <c r="B477" s="113"/>
      <c r="C477" s="114" t="s">
        <v>699</v>
      </c>
      <c r="D477" s="114" t="s">
        <v>137</v>
      </c>
      <c r="E477" s="115" t="s">
        <v>1884</v>
      </c>
      <c r="F477" s="116" t="s">
        <v>1885</v>
      </c>
      <c r="G477" s="117" t="s">
        <v>628</v>
      </c>
      <c r="H477" s="118">
        <v>6</v>
      </c>
      <c r="I477" s="119"/>
      <c r="J477" s="120">
        <f>ROUND(I477*H477,2)</f>
        <v>0</v>
      </c>
      <c r="K477" s="116" t="s">
        <v>155</v>
      </c>
      <c r="L477" s="22"/>
      <c r="M477" s="121" t="s">
        <v>1</v>
      </c>
      <c r="N477" s="122" t="s">
        <v>40</v>
      </c>
      <c r="O477" s="36"/>
      <c r="P477" s="123">
        <f>O477*H477</f>
        <v>0</v>
      </c>
      <c r="Q477" s="123">
        <v>2.96E-3</v>
      </c>
      <c r="R477" s="123">
        <f>Q477*H477</f>
        <v>1.7759999999999998E-2</v>
      </c>
      <c r="S477" s="123">
        <v>0</v>
      </c>
      <c r="T477" s="124">
        <f>S477*H477</f>
        <v>0</v>
      </c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R477" s="125" t="s">
        <v>141</v>
      </c>
      <c r="AT477" s="125" t="s">
        <v>137</v>
      </c>
      <c r="AU477" s="125" t="s">
        <v>80</v>
      </c>
      <c r="AY477" s="12" t="s">
        <v>135</v>
      </c>
      <c r="BE477" s="126">
        <f>IF(N477="základní",J477,0)</f>
        <v>0</v>
      </c>
      <c r="BF477" s="126">
        <f>IF(N477="snížená",J477,0)</f>
        <v>0</v>
      </c>
      <c r="BG477" s="126">
        <f>IF(N477="zákl. přenesená",J477,0)</f>
        <v>0</v>
      </c>
      <c r="BH477" s="126">
        <f>IF(N477="sníž. přenesená",J477,0)</f>
        <v>0</v>
      </c>
      <c r="BI477" s="126">
        <f>IF(N477="nulová",J477,0)</f>
        <v>0</v>
      </c>
      <c r="BJ477" s="12" t="s">
        <v>78</v>
      </c>
      <c r="BK477" s="126">
        <f>ROUND(I477*H477,2)</f>
        <v>0</v>
      </c>
      <c r="BL477" s="12" t="s">
        <v>141</v>
      </c>
      <c r="BM477" s="125" t="s">
        <v>1886</v>
      </c>
    </row>
    <row r="478" spans="1:65" s="2" customFormat="1" ht="29.25" x14ac:dyDescent="0.2">
      <c r="A478" s="21"/>
      <c r="B478" s="22"/>
      <c r="C478" s="21"/>
      <c r="D478" s="127" t="s">
        <v>143</v>
      </c>
      <c r="E478" s="21"/>
      <c r="F478" s="128" t="s">
        <v>1887</v>
      </c>
      <c r="G478" s="21"/>
      <c r="H478" s="21"/>
      <c r="I478" s="49"/>
      <c r="J478" s="21"/>
      <c r="K478" s="21"/>
      <c r="L478" s="22"/>
      <c r="M478" s="129"/>
      <c r="N478" s="130"/>
      <c r="O478" s="36"/>
      <c r="P478" s="36"/>
      <c r="Q478" s="36"/>
      <c r="R478" s="36"/>
      <c r="S478" s="36"/>
      <c r="T478" s="37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T478" s="12" t="s">
        <v>143</v>
      </c>
      <c r="AU478" s="12" t="s">
        <v>80</v>
      </c>
    </row>
    <row r="479" spans="1:65" s="2" customFormat="1" ht="19.5" x14ac:dyDescent="0.2">
      <c r="A479" s="21"/>
      <c r="B479" s="22"/>
      <c r="C479" s="21"/>
      <c r="D479" s="127" t="s">
        <v>171</v>
      </c>
      <c r="E479" s="21"/>
      <c r="F479" s="154" t="s">
        <v>1647</v>
      </c>
      <c r="G479" s="21"/>
      <c r="H479" s="21"/>
      <c r="I479" s="49"/>
      <c r="J479" s="21"/>
      <c r="K479" s="21"/>
      <c r="L479" s="22"/>
      <c r="M479" s="129"/>
      <c r="N479" s="130"/>
      <c r="O479" s="36"/>
      <c r="P479" s="36"/>
      <c r="Q479" s="36"/>
      <c r="R479" s="36"/>
      <c r="S479" s="36"/>
      <c r="T479" s="37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T479" s="12" t="s">
        <v>171</v>
      </c>
      <c r="AU479" s="12" t="s">
        <v>80</v>
      </c>
    </row>
    <row r="480" spans="1:65" s="9" customFormat="1" x14ac:dyDescent="0.2">
      <c r="B480" s="138"/>
      <c r="D480" s="127" t="s">
        <v>149</v>
      </c>
      <c r="E480" s="139" t="s">
        <v>1</v>
      </c>
      <c r="F480" s="140" t="s">
        <v>1888</v>
      </c>
      <c r="H480" s="141">
        <v>1</v>
      </c>
      <c r="I480" s="142"/>
      <c r="L480" s="138"/>
      <c r="M480" s="143"/>
      <c r="N480" s="144"/>
      <c r="O480" s="144"/>
      <c r="P480" s="144"/>
      <c r="Q480" s="144"/>
      <c r="R480" s="144"/>
      <c r="S480" s="144"/>
      <c r="T480" s="145"/>
      <c r="AT480" s="139" t="s">
        <v>149</v>
      </c>
      <c r="AU480" s="139" t="s">
        <v>80</v>
      </c>
      <c r="AV480" s="9" t="s">
        <v>80</v>
      </c>
      <c r="AW480" s="9" t="s">
        <v>32</v>
      </c>
      <c r="AX480" s="9" t="s">
        <v>72</v>
      </c>
      <c r="AY480" s="139" t="s">
        <v>135</v>
      </c>
    </row>
    <row r="481" spans="1:65" s="9" customFormat="1" x14ac:dyDescent="0.2">
      <c r="B481" s="138"/>
      <c r="D481" s="127" t="s">
        <v>149</v>
      </c>
      <c r="E481" s="139" t="s">
        <v>1</v>
      </c>
      <c r="F481" s="140" t="s">
        <v>1889</v>
      </c>
      <c r="H481" s="141">
        <v>5</v>
      </c>
      <c r="I481" s="142"/>
      <c r="L481" s="138"/>
      <c r="M481" s="143"/>
      <c r="N481" s="144"/>
      <c r="O481" s="144"/>
      <c r="P481" s="144"/>
      <c r="Q481" s="144"/>
      <c r="R481" s="144"/>
      <c r="S481" s="144"/>
      <c r="T481" s="145"/>
      <c r="AT481" s="139" t="s">
        <v>149</v>
      </c>
      <c r="AU481" s="139" t="s">
        <v>80</v>
      </c>
      <c r="AV481" s="9" t="s">
        <v>80</v>
      </c>
      <c r="AW481" s="9" t="s">
        <v>32</v>
      </c>
      <c r="AX481" s="9" t="s">
        <v>72</v>
      </c>
      <c r="AY481" s="139" t="s">
        <v>135</v>
      </c>
    </row>
    <row r="482" spans="1:65" s="10" customFormat="1" x14ac:dyDescent="0.2">
      <c r="B482" s="146"/>
      <c r="D482" s="127" t="s">
        <v>149</v>
      </c>
      <c r="E482" s="147" t="s">
        <v>1</v>
      </c>
      <c r="F482" s="148" t="s">
        <v>165</v>
      </c>
      <c r="H482" s="149">
        <v>6</v>
      </c>
      <c r="I482" s="150"/>
      <c r="L482" s="146"/>
      <c r="M482" s="151"/>
      <c r="N482" s="152"/>
      <c r="O482" s="152"/>
      <c r="P482" s="152"/>
      <c r="Q482" s="152"/>
      <c r="R482" s="152"/>
      <c r="S482" s="152"/>
      <c r="T482" s="153"/>
      <c r="AT482" s="147" t="s">
        <v>149</v>
      </c>
      <c r="AU482" s="147" t="s">
        <v>80</v>
      </c>
      <c r="AV482" s="10" t="s">
        <v>141</v>
      </c>
      <c r="AW482" s="10" t="s">
        <v>32</v>
      </c>
      <c r="AX482" s="10" t="s">
        <v>78</v>
      </c>
      <c r="AY482" s="147" t="s">
        <v>135</v>
      </c>
    </row>
    <row r="483" spans="1:65" s="2" customFormat="1" ht="24" customHeight="1" x14ac:dyDescent="0.2">
      <c r="A483" s="21"/>
      <c r="B483" s="113"/>
      <c r="C483" s="163" t="s">
        <v>704</v>
      </c>
      <c r="D483" s="163" t="s">
        <v>479</v>
      </c>
      <c r="E483" s="164" t="s">
        <v>1890</v>
      </c>
      <c r="F483" s="165" t="s">
        <v>1891</v>
      </c>
      <c r="G483" s="166" t="s">
        <v>234</v>
      </c>
      <c r="H483" s="167">
        <v>0.2</v>
      </c>
      <c r="I483" s="168"/>
      <c r="J483" s="169">
        <f>ROUND(I483*H483,2)</f>
        <v>0</v>
      </c>
      <c r="K483" s="165" t="s">
        <v>155</v>
      </c>
      <c r="L483" s="170"/>
      <c r="M483" s="171" t="s">
        <v>1</v>
      </c>
      <c r="N483" s="172" t="s">
        <v>40</v>
      </c>
      <c r="O483" s="36"/>
      <c r="P483" s="123">
        <f>O483*H483</f>
        <v>0</v>
      </c>
      <c r="Q483" s="123">
        <v>0.09</v>
      </c>
      <c r="R483" s="123">
        <f>Q483*H483</f>
        <v>1.7999999999999999E-2</v>
      </c>
      <c r="S483" s="123">
        <v>0</v>
      </c>
      <c r="T483" s="124">
        <f>S483*H483</f>
        <v>0</v>
      </c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R483" s="125" t="s">
        <v>209</v>
      </c>
      <c r="AT483" s="125" t="s">
        <v>479</v>
      </c>
      <c r="AU483" s="125" t="s">
        <v>80</v>
      </c>
      <c r="AY483" s="12" t="s">
        <v>135</v>
      </c>
      <c r="BE483" s="126">
        <f>IF(N483="základní",J483,0)</f>
        <v>0</v>
      </c>
      <c r="BF483" s="126">
        <f>IF(N483="snížená",J483,0)</f>
        <v>0</v>
      </c>
      <c r="BG483" s="126">
        <f>IF(N483="zákl. přenesená",J483,0)</f>
        <v>0</v>
      </c>
      <c r="BH483" s="126">
        <f>IF(N483="sníž. přenesená",J483,0)</f>
        <v>0</v>
      </c>
      <c r="BI483" s="126">
        <f>IF(N483="nulová",J483,0)</f>
        <v>0</v>
      </c>
      <c r="BJ483" s="12" t="s">
        <v>78</v>
      </c>
      <c r="BK483" s="126">
        <f>ROUND(I483*H483,2)</f>
        <v>0</v>
      </c>
      <c r="BL483" s="12" t="s">
        <v>141</v>
      </c>
      <c r="BM483" s="125" t="s">
        <v>1892</v>
      </c>
    </row>
    <row r="484" spans="1:65" s="2" customFormat="1" x14ac:dyDescent="0.2">
      <c r="A484" s="21"/>
      <c r="B484" s="22"/>
      <c r="C484" s="21"/>
      <c r="D484" s="127" t="s">
        <v>143</v>
      </c>
      <c r="E484" s="21"/>
      <c r="F484" s="128" t="s">
        <v>1891</v>
      </c>
      <c r="G484" s="21"/>
      <c r="H484" s="21"/>
      <c r="I484" s="49"/>
      <c r="J484" s="21"/>
      <c r="K484" s="21"/>
      <c r="L484" s="22"/>
      <c r="M484" s="129"/>
      <c r="N484" s="130"/>
      <c r="O484" s="36"/>
      <c r="P484" s="36"/>
      <c r="Q484" s="36"/>
      <c r="R484" s="36"/>
      <c r="S484" s="36"/>
      <c r="T484" s="37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T484" s="12" t="s">
        <v>143</v>
      </c>
      <c r="AU484" s="12" t="s">
        <v>80</v>
      </c>
    </row>
    <row r="485" spans="1:65" s="9" customFormat="1" x14ac:dyDescent="0.2">
      <c r="B485" s="138"/>
      <c r="D485" s="127" t="s">
        <v>149</v>
      </c>
      <c r="E485" s="139" t="s">
        <v>1</v>
      </c>
      <c r="F485" s="140" t="s">
        <v>1859</v>
      </c>
      <c r="H485" s="141">
        <v>0.2</v>
      </c>
      <c r="I485" s="142"/>
      <c r="L485" s="138"/>
      <c r="M485" s="143"/>
      <c r="N485" s="144"/>
      <c r="O485" s="144"/>
      <c r="P485" s="144"/>
      <c r="Q485" s="144"/>
      <c r="R485" s="144"/>
      <c r="S485" s="144"/>
      <c r="T485" s="145"/>
      <c r="AT485" s="139" t="s">
        <v>149</v>
      </c>
      <c r="AU485" s="139" t="s">
        <v>80</v>
      </c>
      <c r="AV485" s="9" t="s">
        <v>80</v>
      </c>
      <c r="AW485" s="9" t="s">
        <v>32</v>
      </c>
      <c r="AX485" s="9" t="s">
        <v>78</v>
      </c>
      <c r="AY485" s="139" t="s">
        <v>135</v>
      </c>
    </row>
    <row r="486" spans="1:65" s="2" customFormat="1" ht="16.5" customHeight="1" x14ac:dyDescent="0.2">
      <c r="A486" s="21"/>
      <c r="B486" s="113"/>
      <c r="C486" s="163" t="s">
        <v>707</v>
      </c>
      <c r="D486" s="163" t="s">
        <v>479</v>
      </c>
      <c r="E486" s="164" t="s">
        <v>1893</v>
      </c>
      <c r="F486" s="165" t="s">
        <v>1894</v>
      </c>
      <c r="G486" s="166" t="s">
        <v>212</v>
      </c>
      <c r="H486" s="167">
        <v>5</v>
      </c>
      <c r="I486" s="168"/>
      <c r="J486" s="169">
        <f>ROUND(I486*H486,2)</f>
        <v>0</v>
      </c>
      <c r="K486" s="165" t="s">
        <v>1</v>
      </c>
      <c r="L486" s="170"/>
      <c r="M486" s="171" t="s">
        <v>1</v>
      </c>
      <c r="N486" s="172" t="s">
        <v>40</v>
      </c>
      <c r="O486" s="36"/>
      <c r="P486" s="123">
        <f>O486*H486</f>
        <v>0</v>
      </c>
      <c r="Q486" s="123">
        <v>5.5E-2</v>
      </c>
      <c r="R486" s="123">
        <f>Q486*H486</f>
        <v>0.27500000000000002</v>
      </c>
      <c r="S486" s="123">
        <v>0</v>
      </c>
      <c r="T486" s="124">
        <f>S486*H486</f>
        <v>0</v>
      </c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R486" s="125" t="s">
        <v>209</v>
      </c>
      <c r="AT486" s="125" t="s">
        <v>479</v>
      </c>
      <c r="AU486" s="125" t="s">
        <v>80</v>
      </c>
      <c r="AY486" s="12" t="s">
        <v>135</v>
      </c>
      <c r="BE486" s="126">
        <f>IF(N486="základní",J486,0)</f>
        <v>0</v>
      </c>
      <c r="BF486" s="126">
        <f>IF(N486="snížená",J486,0)</f>
        <v>0</v>
      </c>
      <c r="BG486" s="126">
        <f>IF(N486="zákl. přenesená",J486,0)</f>
        <v>0</v>
      </c>
      <c r="BH486" s="126">
        <f>IF(N486="sníž. přenesená",J486,0)</f>
        <v>0</v>
      </c>
      <c r="BI486" s="126">
        <f>IF(N486="nulová",J486,0)</f>
        <v>0</v>
      </c>
      <c r="BJ486" s="12" t="s">
        <v>78</v>
      </c>
      <c r="BK486" s="126">
        <f>ROUND(I486*H486,2)</f>
        <v>0</v>
      </c>
      <c r="BL486" s="12" t="s">
        <v>141</v>
      </c>
      <c r="BM486" s="125" t="s">
        <v>1895</v>
      </c>
    </row>
    <row r="487" spans="1:65" s="2" customFormat="1" x14ac:dyDescent="0.2">
      <c r="A487" s="21"/>
      <c r="B487" s="22"/>
      <c r="C487" s="21"/>
      <c r="D487" s="127" t="s">
        <v>143</v>
      </c>
      <c r="E487" s="21"/>
      <c r="F487" s="128" t="s">
        <v>1861</v>
      </c>
      <c r="G487" s="21"/>
      <c r="H487" s="21"/>
      <c r="I487" s="49"/>
      <c r="J487" s="21"/>
      <c r="K487" s="21"/>
      <c r="L487" s="22"/>
      <c r="M487" s="129"/>
      <c r="N487" s="130"/>
      <c r="O487" s="36"/>
      <c r="P487" s="36"/>
      <c r="Q487" s="36"/>
      <c r="R487" s="36"/>
      <c r="S487" s="36"/>
      <c r="T487" s="37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T487" s="12" t="s">
        <v>143</v>
      </c>
      <c r="AU487" s="12" t="s">
        <v>80</v>
      </c>
    </row>
    <row r="488" spans="1:65" s="2" customFormat="1" ht="24" customHeight="1" x14ac:dyDescent="0.2">
      <c r="A488" s="21"/>
      <c r="B488" s="113"/>
      <c r="C488" s="114" t="s">
        <v>714</v>
      </c>
      <c r="D488" s="114" t="s">
        <v>137</v>
      </c>
      <c r="E488" s="115" t="s">
        <v>1896</v>
      </c>
      <c r="F488" s="116" t="s">
        <v>1897</v>
      </c>
      <c r="G488" s="117" t="s">
        <v>628</v>
      </c>
      <c r="H488" s="118">
        <v>2</v>
      </c>
      <c r="I488" s="119"/>
      <c r="J488" s="120">
        <f>ROUND(I488*H488,2)</f>
        <v>0</v>
      </c>
      <c r="K488" s="116" t="s">
        <v>155</v>
      </c>
      <c r="L488" s="22"/>
      <c r="M488" s="121" t="s">
        <v>1</v>
      </c>
      <c r="N488" s="122" t="s">
        <v>40</v>
      </c>
      <c r="O488" s="36"/>
      <c r="P488" s="123">
        <f>O488*H488</f>
        <v>0</v>
      </c>
      <c r="Q488" s="123">
        <v>3.8E-3</v>
      </c>
      <c r="R488" s="123">
        <f>Q488*H488</f>
        <v>7.6E-3</v>
      </c>
      <c r="S488" s="123">
        <v>0</v>
      </c>
      <c r="T488" s="124">
        <f>S488*H488</f>
        <v>0</v>
      </c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R488" s="125" t="s">
        <v>141</v>
      </c>
      <c r="AT488" s="125" t="s">
        <v>137</v>
      </c>
      <c r="AU488" s="125" t="s">
        <v>80</v>
      </c>
      <c r="AY488" s="12" t="s">
        <v>135</v>
      </c>
      <c r="BE488" s="126">
        <f>IF(N488="základní",J488,0)</f>
        <v>0</v>
      </c>
      <c r="BF488" s="126">
        <f>IF(N488="snížená",J488,0)</f>
        <v>0</v>
      </c>
      <c r="BG488" s="126">
        <f>IF(N488="zákl. přenesená",J488,0)</f>
        <v>0</v>
      </c>
      <c r="BH488" s="126">
        <f>IF(N488="sníž. přenesená",J488,0)</f>
        <v>0</v>
      </c>
      <c r="BI488" s="126">
        <f>IF(N488="nulová",J488,0)</f>
        <v>0</v>
      </c>
      <c r="BJ488" s="12" t="s">
        <v>78</v>
      </c>
      <c r="BK488" s="126">
        <f>ROUND(I488*H488,2)</f>
        <v>0</v>
      </c>
      <c r="BL488" s="12" t="s">
        <v>141</v>
      </c>
      <c r="BM488" s="125" t="s">
        <v>1898</v>
      </c>
    </row>
    <row r="489" spans="1:65" s="2" customFormat="1" ht="29.25" x14ac:dyDescent="0.2">
      <c r="A489" s="21"/>
      <c r="B489" s="22"/>
      <c r="C489" s="21"/>
      <c r="D489" s="127" t="s">
        <v>143</v>
      </c>
      <c r="E489" s="21"/>
      <c r="F489" s="128" t="s">
        <v>1899</v>
      </c>
      <c r="G489" s="21"/>
      <c r="H489" s="21"/>
      <c r="I489" s="49"/>
      <c r="J489" s="21"/>
      <c r="K489" s="21"/>
      <c r="L489" s="22"/>
      <c r="M489" s="129"/>
      <c r="N489" s="130"/>
      <c r="O489" s="36"/>
      <c r="P489" s="36"/>
      <c r="Q489" s="36"/>
      <c r="R489" s="36"/>
      <c r="S489" s="36"/>
      <c r="T489" s="37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T489" s="12" t="s">
        <v>143</v>
      </c>
      <c r="AU489" s="12" t="s">
        <v>80</v>
      </c>
    </row>
    <row r="490" spans="1:65" s="2" customFormat="1" ht="19.5" x14ac:dyDescent="0.2">
      <c r="A490" s="21"/>
      <c r="B490" s="22"/>
      <c r="C490" s="21"/>
      <c r="D490" s="127" t="s">
        <v>171</v>
      </c>
      <c r="E490" s="21"/>
      <c r="F490" s="154" t="s">
        <v>1647</v>
      </c>
      <c r="G490" s="21"/>
      <c r="H490" s="21"/>
      <c r="I490" s="49"/>
      <c r="J490" s="21"/>
      <c r="K490" s="21"/>
      <c r="L490" s="22"/>
      <c r="M490" s="129"/>
      <c r="N490" s="130"/>
      <c r="O490" s="36"/>
      <c r="P490" s="36"/>
      <c r="Q490" s="36"/>
      <c r="R490" s="36"/>
      <c r="S490" s="36"/>
      <c r="T490" s="37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T490" s="12" t="s">
        <v>171</v>
      </c>
      <c r="AU490" s="12" t="s">
        <v>80</v>
      </c>
    </row>
    <row r="491" spans="1:65" s="9" customFormat="1" x14ac:dyDescent="0.2">
      <c r="B491" s="138"/>
      <c r="D491" s="127" t="s">
        <v>149</v>
      </c>
      <c r="E491" s="139" t="s">
        <v>1</v>
      </c>
      <c r="F491" s="140" t="s">
        <v>896</v>
      </c>
      <c r="H491" s="141">
        <v>2</v>
      </c>
      <c r="I491" s="142"/>
      <c r="L491" s="138"/>
      <c r="M491" s="143"/>
      <c r="N491" s="144"/>
      <c r="O491" s="144"/>
      <c r="P491" s="144"/>
      <c r="Q491" s="144"/>
      <c r="R491" s="144"/>
      <c r="S491" s="144"/>
      <c r="T491" s="145"/>
      <c r="AT491" s="139" t="s">
        <v>149</v>
      </c>
      <c r="AU491" s="139" t="s">
        <v>80</v>
      </c>
      <c r="AV491" s="9" t="s">
        <v>80</v>
      </c>
      <c r="AW491" s="9" t="s">
        <v>32</v>
      </c>
      <c r="AX491" s="9" t="s">
        <v>78</v>
      </c>
      <c r="AY491" s="139" t="s">
        <v>135</v>
      </c>
    </row>
    <row r="492" spans="1:65" s="2" customFormat="1" ht="24" customHeight="1" x14ac:dyDescent="0.2">
      <c r="A492" s="21"/>
      <c r="B492" s="113"/>
      <c r="C492" s="163" t="s">
        <v>720</v>
      </c>
      <c r="D492" s="163" t="s">
        <v>479</v>
      </c>
      <c r="E492" s="164" t="s">
        <v>1900</v>
      </c>
      <c r="F492" s="165" t="s">
        <v>1901</v>
      </c>
      <c r="G492" s="166" t="s">
        <v>628</v>
      </c>
      <c r="H492" s="167">
        <v>1</v>
      </c>
      <c r="I492" s="168"/>
      <c r="J492" s="169">
        <f>ROUND(I492*H492,2)</f>
        <v>0</v>
      </c>
      <c r="K492" s="165" t="s">
        <v>155</v>
      </c>
      <c r="L492" s="170"/>
      <c r="M492" s="171" t="s">
        <v>1</v>
      </c>
      <c r="N492" s="172" t="s">
        <v>40</v>
      </c>
      <c r="O492" s="36"/>
      <c r="P492" s="123">
        <f>O492*H492</f>
        <v>0</v>
      </c>
      <c r="Q492" s="123">
        <v>2.9899999999999999E-2</v>
      </c>
      <c r="R492" s="123">
        <f>Q492*H492</f>
        <v>2.9899999999999999E-2</v>
      </c>
      <c r="S492" s="123">
        <v>0</v>
      </c>
      <c r="T492" s="124">
        <f>S492*H492</f>
        <v>0</v>
      </c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R492" s="125" t="s">
        <v>209</v>
      </c>
      <c r="AT492" s="125" t="s">
        <v>479</v>
      </c>
      <c r="AU492" s="125" t="s">
        <v>80</v>
      </c>
      <c r="AY492" s="12" t="s">
        <v>135</v>
      </c>
      <c r="BE492" s="126">
        <f>IF(N492="základní",J492,0)</f>
        <v>0</v>
      </c>
      <c r="BF492" s="126">
        <f>IF(N492="snížená",J492,0)</f>
        <v>0</v>
      </c>
      <c r="BG492" s="126">
        <f>IF(N492="zákl. přenesená",J492,0)</f>
        <v>0</v>
      </c>
      <c r="BH492" s="126">
        <f>IF(N492="sníž. přenesená",J492,0)</f>
        <v>0</v>
      </c>
      <c r="BI492" s="126">
        <f>IF(N492="nulová",J492,0)</f>
        <v>0</v>
      </c>
      <c r="BJ492" s="12" t="s">
        <v>78</v>
      </c>
      <c r="BK492" s="126">
        <f>ROUND(I492*H492,2)</f>
        <v>0</v>
      </c>
      <c r="BL492" s="12" t="s">
        <v>141</v>
      </c>
      <c r="BM492" s="125" t="s">
        <v>1902</v>
      </c>
    </row>
    <row r="493" spans="1:65" s="2" customFormat="1" ht="19.5" x14ac:dyDescent="0.2">
      <c r="A493" s="21"/>
      <c r="B493" s="22"/>
      <c r="C493" s="21"/>
      <c r="D493" s="127" t="s">
        <v>143</v>
      </c>
      <c r="E493" s="21"/>
      <c r="F493" s="128" t="s">
        <v>1901</v>
      </c>
      <c r="G493" s="21"/>
      <c r="H493" s="21"/>
      <c r="I493" s="49"/>
      <c r="J493" s="21"/>
      <c r="K493" s="21"/>
      <c r="L493" s="22"/>
      <c r="M493" s="129"/>
      <c r="N493" s="130"/>
      <c r="O493" s="36"/>
      <c r="P493" s="36"/>
      <c r="Q493" s="36"/>
      <c r="R493" s="36"/>
      <c r="S493" s="36"/>
      <c r="T493" s="37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T493" s="12" t="s">
        <v>143</v>
      </c>
      <c r="AU493" s="12" t="s">
        <v>80</v>
      </c>
    </row>
    <row r="494" spans="1:65" s="2" customFormat="1" ht="24" customHeight="1" x14ac:dyDescent="0.2">
      <c r="A494" s="21"/>
      <c r="B494" s="113"/>
      <c r="C494" s="163" t="s">
        <v>728</v>
      </c>
      <c r="D494" s="163" t="s">
        <v>479</v>
      </c>
      <c r="E494" s="164" t="s">
        <v>1903</v>
      </c>
      <c r="F494" s="165" t="s">
        <v>1904</v>
      </c>
      <c r="G494" s="166" t="s">
        <v>628</v>
      </c>
      <c r="H494" s="167">
        <v>1</v>
      </c>
      <c r="I494" s="168"/>
      <c r="J494" s="169">
        <f>ROUND(I494*H494,2)</f>
        <v>0</v>
      </c>
      <c r="K494" s="165" t="s">
        <v>155</v>
      </c>
      <c r="L494" s="170"/>
      <c r="M494" s="171" t="s">
        <v>1</v>
      </c>
      <c r="N494" s="172" t="s">
        <v>40</v>
      </c>
      <c r="O494" s="36"/>
      <c r="P494" s="123">
        <f>O494*H494</f>
        <v>0</v>
      </c>
      <c r="Q494" s="123">
        <v>2.8400000000000002E-2</v>
      </c>
      <c r="R494" s="123">
        <f>Q494*H494</f>
        <v>2.8400000000000002E-2</v>
      </c>
      <c r="S494" s="123">
        <v>0</v>
      </c>
      <c r="T494" s="124">
        <f>S494*H494</f>
        <v>0</v>
      </c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R494" s="125" t="s">
        <v>209</v>
      </c>
      <c r="AT494" s="125" t="s">
        <v>479</v>
      </c>
      <c r="AU494" s="125" t="s">
        <v>80</v>
      </c>
      <c r="AY494" s="12" t="s">
        <v>135</v>
      </c>
      <c r="BE494" s="126">
        <f>IF(N494="základní",J494,0)</f>
        <v>0</v>
      </c>
      <c r="BF494" s="126">
        <f>IF(N494="snížená",J494,0)</f>
        <v>0</v>
      </c>
      <c r="BG494" s="126">
        <f>IF(N494="zákl. přenesená",J494,0)</f>
        <v>0</v>
      </c>
      <c r="BH494" s="126">
        <f>IF(N494="sníž. přenesená",J494,0)</f>
        <v>0</v>
      </c>
      <c r="BI494" s="126">
        <f>IF(N494="nulová",J494,0)</f>
        <v>0</v>
      </c>
      <c r="BJ494" s="12" t="s">
        <v>78</v>
      </c>
      <c r="BK494" s="126">
        <f>ROUND(I494*H494,2)</f>
        <v>0</v>
      </c>
      <c r="BL494" s="12" t="s">
        <v>141</v>
      </c>
      <c r="BM494" s="125" t="s">
        <v>1905</v>
      </c>
    </row>
    <row r="495" spans="1:65" s="2" customFormat="1" ht="19.5" x14ac:dyDescent="0.2">
      <c r="A495" s="21"/>
      <c r="B495" s="22"/>
      <c r="C495" s="21"/>
      <c r="D495" s="127" t="s">
        <v>143</v>
      </c>
      <c r="E495" s="21"/>
      <c r="F495" s="128" t="s">
        <v>1904</v>
      </c>
      <c r="G495" s="21"/>
      <c r="H495" s="21"/>
      <c r="I495" s="49"/>
      <c r="J495" s="21"/>
      <c r="K495" s="21"/>
      <c r="L495" s="22"/>
      <c r="M495" s="129"/>
      <c r="N495" s="130"/>
      <c r="O495" s="36"/>
      <c r="P495" s="36"/>
      <c r="Q495" s="36"/>
      <c r="R495" s="36"/>
      <c r="S495" s="36"/>
      <c r="T495" s="37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T495" s="12" t="s">
        <v>143</v>
      </c>
      <c r="AU495" s="12" t="s">
        <v>80</v>
      </c>
    </row>
    <row r="496" spans="1:65" s="2" customFormat="1" ht="24" customHeight="1" x14ac:dyDescent="0.2">
      <c r="A496" s="21"/>
      <c r="B496" s="113"/>
      <c r="C496" s="114" t="s">
        <v>734</v>
      </c>
      <c r="D496" s="114" t="s">
        <v>137</v>
      </c>
      <c r="E496" s="115" t="s">
        <v>1906</v>
      </c>
      <c r="F496" s="116" t="s">
        <v>1907</v>
      </c>
      <c r="G496" s="117" t="s">
        <v>234</v>
      </c>
      <c r="H496" s="118">
        <v>128</v>
      </c>
      <c r="I496" s="119"/>
      <c r="J496" s="120">
        <f>ROUND(I496*H496,2)</f>
        <v>0</v>
      </c>
      <c r="K496" s="116" t="s">
        <v>155</v>
      </c>
      <c r="L496" s="22"/>
      <c r="M496" s="121" t="s">
        <v>1</v>
      </c>
      <c r="N496" s="122" t="s">
        <v>40</v>
      </c>
      <c r="O496" s="36"/>
      <c r="P496" s="123">
        <f>O496*H496</f>
        <v>0</v>
      </c>
      <c r="Q496" s="123">
        <v>0</v>
      </c>
      <c r="R496" s="123">
        <f>Q496*H496</f>
        <v>0</v>
      </c>
      <c r="S496" s="123">
        <v>0</v>
      </c>
      <c r="T496" s="124">
        <f>S496*H496</f>
        <v>0</v>
      </c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R496" s="125" t="s">
        <v>141</v>
      </c>
      <c r="AT496" s="125" t="s">
        <v>137</v>
      </c>
      <c r="AU496" s="125" t="s">
        <v>80</v>
      </c>
      <c r="AY496" s="12" t="s">
        <v>135</v>
      </c>
      <c r="BE496" s="126">
        <f>IF(N496="základní",J496,0)</f>
        <v>0</v>
      </c>
      <c r="BF496" s="126">
        <f>IF(N496="snížená",J496,0)</f>
        <v>0</v>
      </c>
      <c r="BG496" s="126">
        <f>IF(N496="zákl. přenesená",J496,0)</f>
        <v>0</v>
      </c>
      <c r="BH496" s="126">
        <f>IF(N496="sníž. přenesená",J496,0)</f>
        <v>0</v>
      </c>
      <c r="BI496" s="126">
        <f>IF(N496="nulová",J496,0)</f>
        <v>0</v>
      </c>
      <c r="BJ496" s="12" t="s">
        <v>78</v>
      </c>
      <c r="BK496" s="126">
        <f>ROUND(I496*H496,2)</f>
        <v>0</v>
      </c>
      <c r="BL496" s="12" t="s">
        <v>141</v>
      </c>
      <c r="BM496" s="125" t="s">
        <v>1908</v>
      </c>
    </row>
    <row r="497" spans="1:65" s="2" customFormat="1" ht="29.25" x14ac:dyDescent="0.2">
      <c r="A497" s="21"/>
      <c r="B497" s="22"/>
      <c r="C497" s="21"/>
      <c r="D497" s="127" t="s">
        <v>143</v>
      </c>
      <c r="E497" s="21"/>
      <c r="F497" s="128" t="s">
        <v>1909</v>
      </c>
      <c r="G497" s="21"/>
      <c r="H497" s="21"/>
      <c r="I497" s="49"/>
      <c r="J497" s="21"/>
      <c r="K497" s="21"/>
      <c r="L497" s="22"/>
      <c r="M497" s="129"/>
      <c r="N497" s="130"/>
      <c r="O497" s="36"/>
      <c r="P497" s="36"/>
      <c r="Q497" s="36"/>
      <c r="R497" s="36"/>
      <c r="S497" s="36"/>
      <c r="T497" s="37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T497" s="12" t="s">
        <v>143</v>
      </c>
      <c r="AU497" s="12" t="s">
        <v>80</v>
      </c>
    </row>
    <row r="498" spans="1:65" s="2" customFormat="1" ht="19.5" x14ac:dyDescent="0.2">
      <c r="A498" s="21"/>
      <c r="B498" s="22"/>
      <c r="C498" s="21"/>
      <c r="D498" s="127" t="s">
        <v>171</v>
      </c>
      <c r="E498" s="21"/>
      <c r="F498" s="154" t="s">
        <v>1647</v>
      </c>
      <c r="G498" s="21"/>
      <c r="H498" s="21"/>
      <c r="I498" s="49"/>
      <c r="J498" s="21"/>
      <c r="K498" s="21"/>
      <c r="L498" s="22"/>
      <c r="M498" s="129"/>
      <c r="N498" s="130"/>
      <c r="O498" s="36"/>
      <c r="P498" s="36"/>
      <c r="Q498" s="36"/>
      <c r="R498" s="36"/>
      <c r="S498" s="36"/>
      <c r="T498" s="37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T498" s="12" t="s">
        <v>171</v>
      </c>
      <c r="AU498" s="12" t="s">
        <v>80</v>
      </c>
    </row>
    <row r="499" spans="1:65" s="8" customFormat="1" x14ac:dyDescent="0.2">
      <c r="B499" s="131"/>
      <c r="D499" s="127" t="s">
        <v>149</v>
      </c>
      <c r="E499" s="132" t="s">
        <v>1</v>
      </c>
      <c r="F499" s="133" t="s">
        <v>188</v>
      </c>
      <c r="H499" s="132" t="s">
        <v>1</v>
      </c>
      <c r="I499" s="134"/>
      <c r="L499" s="131"/>
      <c r="M499" s="135"/>
      <c r="N499" s="136"/>
      <c r="O499" s="136"/>
      <c r="P499" s="136"/>
      <c r="Q499" s="136"/>
      <c r="R499" s="136"/>
      <c r="S499" s="136"/>
      <c r="T499" s="137"/>
      <c r="AT499" s="132" t="s">
        <v>149</v>
      </c>
      <c r="AU499" s="132" t="s">
        <v>80</v>
      </c>
      <c r="AV499" s="8" t="s">
        <v>78</v>
      </c>
      <c r="AW499" s="8" t="s">
        <v>32</v>
      </c>
      <c r="AX499" s="8" t="s">
        <v>72</v>
      </c>
      <c r="AY499" s="132" t="s">
        <v>135</v>
      </c>
    </row>
    <row r="500" spans="1:65" s="9" customFormat="1" x14ac:dyDescent="0.2">
      <c r="B500" s="138"/>
      <c r="D500" s="127" t="s">
        <v>149</v>
      </c>
      <c r="E500" s="139" t="s">
        <v>1</v>
      </c>
      <c r="F500" s="140" t="s">
        <v>1910</v>
      </c>
      <c r="H500" s="141">
        <v>128</v>
      </c>
      <c r="I500" s="142"/>
      <c r="L500" s="138"/>
      <c r="M500" s="143"/>
      <c r="N500" s="144"/>
      <c r="O500" s="144"/>
      <c r="P500" s="144"/>
      <c r="Q500" s="144"/>
      <c r="R500" s="144"/>
      <c r="S500" s="144"/>
      <c r="T500" s="145"/>
      <c r="AT500" s="139" t="s">
        <v>149</v>
      </c>
      <c r="AU500" s="139" t="s">
        <v>80</v>
      </c>
      <c r="AV500" s="9" t="s">
        <v>80</v>
      </c>
      <c r="AW500" s="9" t="s">
        <v>32</v>
      </c>
      <c r="AX500" s="9" t="s">
        <v>78</v>
      </c>
      <c r="AY500" s="139" t="s">
        <v>135</v>
      </c>
    </row>
    <row r="501" spans="1:65" s="2" customFormat="1" ht="16.5" customHeight="1" x14ac:dyDescent="0.2">
      <c r="A501" s="21"/>
      <c r="B501" s="113"/>
      <c r="C501" s="163" t="s">
        <v>738</v>
      </c>
      <c r="D501" s="163" t="s">
        <v>479</v>
      </c>
      <c r="E501" s="164" t="s">
        <v>1911</v>
      </c>
      <c r="F501" s="165" t="s">
        <v>1912</v>
      </c>
      <c r="G501" s="166" t="s">
        <v>234</v>
      </c>
      <c r="H501" s="167">
        <v>128</v>
      </c>
      <c r="I501" s="168"/>
      <c r="J501" s="169">
        <f>ROUND(I501*H501,2)</f>
        <v>0</v>
      </c>
      <c r="K501" s="165" t="s">
        <v>155</v>
      </c>
      <c r="L501" s="170"/>
      <c r="M501" s="171" t="s">
        <v>1</v>
      </c>
      <c r="N501" s="172" t="s">
        <v>40</v>
      </c>
      <c r="O501" s="36"/>
      <c r="P501" s="123">
        <f>O501*H501</f>
        <v>0</v>
      </c>
      <c r="Q501" s="123">
        <v>2.7999999999999998E-4</v>
      </c>
      <c r="R501" s="123">
        <f>Q501*H501</f>
        <v>3.5839999999999997E-2</v>
      </c>
      <c r="S501" s="123">
        <v>0</v>
      </c>
      <c r="T501" s="124">
        <f>S501*H501</f>
        <v>0</v>
      </c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R501" s="125" t="s">
        <v>209</v>
      </c>
      <c r="AT501" s="125" t="s">
        <v>479</v>
      </c>
      <c r="AU501" s="125" t="s">
        <v>80</v>
      </c>
      <c r="AY501" s="12" t="s">
        <v>135</v>
      </c>
      <c r="BE501" s="126">
        <f>IF(N501="základní",J501,0)</f>
        <v>0</v>
      </c>
      <c r="BF501" s="126">
        <f>IF(N501="snížená",J501,0)</f>
        <v>0</v>
      </c>
      <c r="BG501" s="126">
        <f>IF(N501="zákl. přenesená",J501,0)</f>
        <v>0</v>
      </c>
      <c r="BH501" s="126">
        <f>IF(N501="sníž. přenesená",J501,0)</f>
        <v>0</v>
      </c>
      <c r="BI501" s="126">
        <f>IF(N501="nulová",J501,0)</f>
        <v>0</v>
      </c>
      <c r="BJ501" s="12" t="s">
        <v>78</v>
      </c>
      <c r="BK501" s="126">
        <f>ROUND(I501*H501,2)</f>
        <v>0</v>
      </c>
      <c r="BL501" s="12" t="s">
        <v>141</v>
      </c>
      <c r="BM501" s="125" t="s">
        <v>1913</v>
      </c>
    </row>
    <row r="502" spans="1:65" s="2" customFormat="1" x14ac:dyDescent="0.2">
      <c r="A502" s="21"/>
      <c r="B502" s="22"/>
      <c r="C502" s="21"/>
      <c r="D502" s="127" t="s">
        <v>143</v>
      </c>
      <c r="E502" s="21"/>
      <c r="F502" s="128" t="s">
        <v>1914</v>
      </c>
      <c r="G502" s="21"/>
      <c r="H502" s="21"/>
      <c r="I502" s="49"/>
      <c r="J502" s="21"/>
      <c r="K502" s="21"/>
      <c r="L502" s="22"/>
      <c r="M502" s="129"/>
      <c r="N502" s="130"/>
      <c r="O502" s="36"/>
      <c r="P502" s="36"/>
      <c r="Q502" s="36"/>
      <c r="R502" s="36"/>
      <c r="S502" s="36"/>
      <c r="T502" s="37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T502" s="12" t="s">
        <v>143</v>
      </c>
      <c r="AU502" s="12" t="s">
        <v>80</v>
      </c>
    </row>
    <row r="503" spans="1:65" s="9" customFormat="1" x14ac:dyDescent="0.2">
      <c r="B503" s="138"/>
      <c r="D503" s="127" t="s">
        <v>149</v>
      </c>
      <c r="F503" s="140"/>
      <c r="H503" s="141"/>
      <c r="I503" s="142"/>
      <c r="L503" s="138"/>
      <c r="M503" s="143"/>
      <c r="N503" s="144"/>
      <c r="O503" s="144"/>
      <c r="P503" s="144"/>
      <c r="Q503" s="144"/>
      <c r="R503" s="144"/>
      <c r="S503" s="144"/>
      <c r="T503" s="145"/>
      <c r="AT503" s="139" t="s">
        <v>149</v>
      </c>
      <c r="AU503" s="139" t="s">
        <v>80</v>
      </c>
      <c r="AV503" s="9" t="s">
        <v>80</v>
      </c>
      <c r="AW503" s="9" t="s">
        <v>3</v>
      </c>
      <c r="AX503" s="9" t="s">
        <v>78</v>
      </c>
      <c r="AY503" s="139" t="s">
        <v>135</v>
      </c>
    </row>
    <row r="504" spans="1:65" s="2" customFormat="1" ht="24" customHeight="1" x14ac:dyDescent="0.2">
      <c r="A504" s="21"/>
      <c r="B504" s="113"/>
      <c r="C504" s="114" t="s">
        <v>744</v>
      </c>
      <c r="D504" s="114" t="s">
        <v>137</v>
      </c>
      <c r="E504" s="115" t="s">
        <v>1915</v>
      </c>
      <c r="F504" s="116" t="s">
        <v>1916</v>
      </c>
      <c r="G504" s="117" t="s">
        <v>234</v>
      </c>
      <c r="H504" s="118">
        <v>54.8</v>
      </c>
      <c r="I504" s="119"/>
      <c r="J504" s="120">
        <f>ROUND(I504*H504,2)</f>
        <v>0</v>
      </c>
      <c r="K504" s="116" t="s">
        <v>155</v>
      </c>
      <c r="L504" s="22"/>
      <c r="M504" s="121" t="s">
        <v>1</v>
      </c>
      <c r="N504" s="122" t="s">
        <v>40</v>
      </c>
      <c r="O504" s="36"/>
      <c r="P504" s="123">
        <f>O504*H504</f>
        <v>0</v>
      </c>
      <c r="Q504" s="123">
        <v>0</v>
      </c>
      <c r="R504" s="123">
        <f>Q504*H504</f>
        <v>0</v>
      </c>
      <c r="S504" s="123">
        <v>0</v>
      </c>
      <c r="T504" s="124">
        <f>S504*H504</f>
        <v>0</v>
      </c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R504" s="125" t="s">
        <v>141</v>
      </c>
      <c r="AT504" s="125" t="s">
        <v>137</v>
      </c>
      <c r="AU504" s="125" t="s">
        <v>80</v>
      </c>
      <c r="AY504" s="12" t="s">
        <v>135</v>
      </c>
      <c r="BE504" s="126">
        <f>IF(N504="základní",J504,0)</f>
        <v>0</v>
      </c>
      <c r="BF504" s="126">
        <f>IF(N504="snížená",J504,0)</f>
        <v>0</v>
      </c>
      <c r="BG504" s="126">
        <f>IF(N504="zákl. přenesená",J504,0)</f>
        <v>0</v>
      </c>
      <c r="BH504" s="126">
        <f>IF(N504="sníž. přenesená",J504,0)</f>
        <v>0</v>
      </c>
      <c r="BI504" s="126">
        <f>IF(N504="nulová",J504,0)</f>
        <v>0</v>
      </c>
      <c r="BJ504" s="12" t="s">
        <v>78</v>
      </c>
      <c r="BK504" s="126">
        <f>ROUND(I504*H504,2)</f>
        <v>0</v>
      </c>
      <c r="BL504" s="12" t="s">
        <v>141</v>
      </c>
      <c r="BM504" s="125" t="s">
        <v>1917</v>
      </c>
    </row>
    <row r="505" spans="1:65" s="2" customFormat="1" ht="29.25" x14ac:dyDescent="0.2">
      <c r="A505" s="21"/>
      <c r="B505" s="22"/>
      <c r="C505" s="21"/>
      <c r="D505" s="127" t="s">
        <v>143</v>
      </c>
      <c r="E505" s="21"/>
      <c r="F505" s="128" t="s">
        <v>1918</v>
      </c>
      <c r="G505" s="21"/>
      <c r="H505" s="21"/>
      <c r="I505" s="49"/>
      <c r="J505" s="21"/>
      <c r="K505" s="21"/>
      <c r="L505" s="22"/>
      <c r="M505" s="129"/>
      <c r="N505" s="130"/>
      <c r="O505" s="36"/>
      <c r="P505" s="36"/>
      <c r="Q505" s="36"/>
      <c r="R505" s="36"/>
      <c r="S505" s="36"/>
      <c r="T505" s="37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T505" s="12" t="s">
        <v>143</v>
      </c>
      <c r="AU505" s="12" t="s">
        <v>80</v>
      </c>
    </row>
    <row r="506" spans="1:65" s="2" customFormat="1" ht="19.5" x14ac:dyDescent="0.2">
      <c r="A506" s="21"/>
      <c r="B506" s="22"/>
      <c r="C506" s="21"/>
      <c r="D506" s="127" t="s">
        <v>171</v>
      </c>
      <c r="E506" s="21"/>
      <c r="F506" s="154" t="s">
        <v>1647</v>
      </c>
      <c r="G506" s="21"/>
      <c r="H506" s="21"/>
      <c r="I506" s="49"/>
      <c r="J506" s="21"/>
      <c r="K506" s="21"/>
      <c r="L506" s="22"/>
      <c r="M506" s="129"/>
      <c r="N506" s="130"/>
      <c r="O506" s="36"/>
      <c r="P506" s="36"/>
      <c r="Q506" s="36"/>
      <c r="R506" s="36"/>
      <c r="S506" s="36"/>
      <c r="T506" s="37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T506" s="12" t="s">
        <v>171</v>
      </c>
      <c r="AU506" s="12" t="s">
        <v>80</v>
      </c>
    </row>
    <row r="507" spans="1:65" s="9" customFormat="1" x14ac:dyDescent="0.2">
      <c r="B507" s="138"/>
      <c r="D507" s="127" t="s">
        <v>149</v>
      </c>
      <c r="E507" s="139" t="s">
        <v>1</v>
      </c>
      <c r="F507" s="140" t="s">
        <v>1919</v>
      </c>
      <c r="H507" s="141">
        <v>54.8</v>
      </c>
      <c r="I507" s="142"/>
      <c r="L507" s="138"/>
      <c r="M507" s="143"/>
      <c r="N507" s="144"/>
      <c r="O507" s="144"/>
      <c r="P507" s="144"/>
      <c r="Q507" s="144"/>
      <c r="R507" s="144"/>
      <c r="S507" s="144"/>
      <c r="T507" s="145"/>
      <c r="AT507" s="139" t="s">
        <v>149</v>
      </c>
      <c r="AU507" s="139" t="s">
        <v>80</v>
      </c>
      <c r="AV507" s="9" t="s">
        <v>80</v>
      </c>
      <c r="AW507" s="9" t="s">
        <v>32</v>
      </c>
      <c r="AX507" s="9" t="s">
        <v>78</v>
      </c>
      <c r="AY507" s="139" t="s">
        <v>135</v>
      </c>
    </row>
    <row r="508" spans="1:65" s="2" customFormat="1" ht="16.5" customHeight="1" x14ac:dyDescent="0.2">
      <c r="A508" s="21"/>
      <c r="B508" s="113"/>
      <c r="C508" s="163" t="s">
        <v>749</v>
      </c>
      <c r="D508" s="163" t="s">
        <v>479</v>
      </c>
      <c r="E508" s="164" t="s">
        <v>1920</v>
      </c>
      <c r="F508" s="165" t="s">
        <v>1921</v>
      </c>
      <c r="G508" s="166" t="s">
        <v>234</v>
      </c>
      <c r="H508" s="167">
        <v>54.8</v>
      </c>
      <c r="I508" s="168"/>
      <c r="J508" s="169">
        <f>ROUND(I508*H508,2)</f>
        <v>0</v>
      </c>
      <c r="K508" s="165" t="s">
        <v>155</v>
      </c>
      <c r="L508" s="170"/>
      <c r="M508" s="171" t="s">
        <v>1</v>
      </c>
      <c r="N508" s="172" t="s">
        <v>40</v>
      </c>
      <c r="O508" s="36"/>
      <c r="P508" s="123">
        <f>O508*H508</f>
        <v>0</v>
      </c>
      <c r="Q508" s="123">
        <v>2.14E-3</v>
      </c>
      <c r="R508" s="123">
        <f>Q508*H508</f>
        <v>0.11727199999999999</v>
      </c>
      <c r="S508" s="123">
        <v>0</v>
      </c>
      <c r="T508" s="124">
        <f>S508*H508</f>
        <v>0</v>
      </c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R508" s="125" t="s">
        <v>209</v>
      </c>
      <c r="AT508" s="125" t="s">
        <v>479</v>
      </c>
      <c r="AU508" s="125" t="s">
        <v>80</v>
      </c>
      <c r="AY508" s="12" t="s">
        <v>135</v>
      </c>
      <c r="BE508" s="126">
        <f>IF(N508="základní",J508,0)</f>
        <v>0</v>
      </c>
      <c r="BF508" s="126">
        <f>IF(N508="snížená",J508,0)</f>
        <v>0</v>
      </c>
      <c r="BG508" s="126">
        <f>IF(N508="zákl. přenesená",J508,0)</f>
        <v>0</v>
      </c>
      <c r="BH508" s="126">
        <f>IF(N508="sníž. přenesená",J508,0)</f>
        <v>0</v>
      </c>
      <c r="BI508" s="126">
        <f>IF(N508="nulová",J508,0)</f>
        <v>0</v>
      </c>
      <c r="BJ508" s="12" t="s">
        <v>78</v>
      </c>
      <c r="BK508" s="126">
        <f>ROUND(I508*H508,2)</f>
        <v>0</v>
      </c>
      <c r="BL508" s="12" t="s">
        <v>141</v>
      </c>
      <c r="BM508" s="125" t="s">
        <v>1922</v>
      </c>
    </row>
    <row r="509" spans="1:65" s="2" customFormat="1" x14ac:dyDescent="0.2">
      <c r="A509" s="21"/>
      <c r="B509" s="22"/>
      <c r="C509" s="21"/>
      <c r="D509" s="127" t="s">
        <v>143</v>
      </c>
      <c r="E509" s="21"/>
      <c r="F509" s="128" t="s">
        <v>1923</v>
      </c>
      <c r="G509" s="21"/>
      <c r="H509" s="21"/>
      <c r="I509" s="49"/>
      <c r="J509" s="21"/>
      <c r="K509" s="21"/>
      <c r="L509" s="22"/>
      <c r="M509" s="129"/>
      <c r="N509" s="130"/>
      <c r="O509" s="36"/>
      <c r="P509" s="36"/>
      <c r="Q509" s="36"/>
      <c r="R509" s="36"/>
      <c r="S509" s="36"/>
      <c r="T509" s="37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T509" s="12" t="s">
        <v>143</v>
      </c>
      <c r="AU509" s="12" t="s">
        <v>80</v>
      </c>
    </row>
    <row r="510" spans="1:65" s="9" customFormat="1" x14ac:dyDescent="0.2">
      <c r="B510" s="138"/>
      <c r="D510" s="127" t="s">
        <v>149</v>
      </c>
      <c r="F510" s="140"/>
      <c r="H510" s="141"/>
      <c r="I510" s="142"/>
      <c r="L510" s="138"/>
      <c r="M510" s="143"/>
      <c r="N510" s="144"/>
      <c r="O510" s="144"/>
      <c r="P510" s="144"/>
      <c r="Q510" s="144"/>
      <c r="R510" s="144"/>
      <c r="S510" s="144"/>
      <c r="T510" s="145"/>
      <c r="AT510" s="139" t="s">
        <v>149</v>
      </c>
      <c r="AU510" s="139" t="s">
        <v>80</v>
      </c>
      <c r="AV510" s="9" t="s">
        <v>80</v>
      </c>
      <c r="AW510" s="9" t="s">
        <v>3</v>
      </c>
      <c r="AX510" s="9" t="s">
        <v>78</v>
      </c>
      <c r="AY510" s="139" t="s">
        <v>135</v>
      </c>
    </row>
    <row r="511" spans="1:65" s="2" customFormat="1" ht="24" customHeight="1" x14ac:dyDescent="0.2">
      <c r="A511" s="21"/>
      <c r="B511" s="113"/>
      <c r="C511" s="114" t="s">
        <v>755</v>
      </c>
      <c r="D511" s="114" t="s">
        <v>137</v>
      </c>
      <c r="E511" s="115" t="s">
        <v>1924</v>
      </c>
      <c r="F511" s="116" t="s">
        <v>1925</v>
      </c>
      <c r="G511" s="117" t="s">
        <v>234</v>
      </c>
      <c r="H511" s="118">
        <v>762</v>
      </c>
      <c r="I511" s="119"/>
      <c r="J511" s="120">
        <f>ROUND(I511*H511,2)</f>
        <v>0</v>
      </c>
      <c r="K511" s="116" t="s">
        <v>155</v>
      </c>
      <c r="L511" s="22"/>
      <c r="M511" s="121" t="s">
        <v>1</v>
      </c>
      <c r="N511" s="122" t="s">
        <v>40</v>
      </c>
      <c r="O511" s="36"/>
      <c r="P511" s="123">
        <f>O511*H511</f>
        <v>0</v>
      </c>
      <c r="Q511" s="123">
        <v>0</v>
      </c>
      <c r="R511" s="123">
        <f>Q511*H511</f>
        <v>0</v>
      </c>
      <c r="S511" s="123">
        <v>0</v>
      </c>
      <c r="T511" s="124">
        <f>S511*H511</f>
        <v>0</v>
      </c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R511" s="125" t="s">
        <v>141</v>
      </c>
      <c r="AT511" s="125" t="s">
        <v>137</v>
      </c>
      <c r="AU511" s="125" t="s">
        <v>80</v>
      </c>
      <c r="AY511" s="12" t="s">
        <v>135</v>
      </c>
      <c r="BE511" s="126">
        <f>IF(N511="základní",J511,0)</f>
        <v>0</v>
      </c>
      <c r="BF511" s="126">
        <f>IF(N511="snížená",J511,0)</f>
        <v>0</v>
      </c>
      <c r="BG511" s="126">
        <f>IF(N511="zákl. přenesená",J511,0)</f>
        <v>0</v>
      </c>
      <c r="BH511" s="126">
        <f>IF(N511="sníž. přenesená",J511,0)</f>
        <v>0</v>
      </c>
      <c r="BI511" s="126">
        <f>IF(N511="nulová",J511,0)</f>
        <v>0</v>
      </c>
      <c r="BJ511" s="12" t="s">
        <v>78</v>
      </c>
      <c r="BK511" s="126">
        <f>ROUND(I511*H511,2)</f>
        <v>0</v>
      </c>
      <c r="BL511" s="12" t="s">
        <v>141</v>
      </c>
      <c r="BM511" s="125" t="s">
        <v>1926</v>
      </c>
    </row>
    <row r="512" spans="1:65" s="2" customFormat="1" ht="29.25" x14ac:dyDescent="0.2">
      <c r="A512" s="21"/>
      <c r="B512" s="22"/>
      <c r="C512" s="21"/>
      <c r="D512" s="127" t="s">
        <v>143</v>
      </c>
      <c r="E512" s="21"/>
      <c r="F512" s="128" t="s">
        <v>1927</v>
      </c>
      <c r="G512" s="21"/>
      <c r="H512" s="21"/>
      <c r="I512" s="49"/>
      <c r="J512" s="21"/>
      <c r="K512" s="21"/>
      <c r="L512" s="22"/>
      <c r="M512" s="129"/>
      <c r="N512" s="130"/>
      <c r="O512" s="36"/>
      <c r="P512" s="36"/>
      <c r="Q512" s="36"/>
      <c r="R512" s="36"/>
      <c r="S512" s="36"/>
      <c r="T512" s="37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T512" s="12" t="s">
        <v>143</v>
      </c>
      <c r="AU512" s="12" t="s">
        <v>80</v>
      </c>
    </row>
    <row r="513" spans="1:65" s="2" customFormat="1" ht="19.5" x14ac:dyDescent="0.2">
      <c r="A513" s="21"/>
      <c r="B513" s="22"/>
      <c r="C513" s="21"/>
      <c r="D513" s="127" t="s">
        <v>171</v>
      </c>
      <c r="E513" s="21"/>
      <c r="F513" s="154" t="s">
        <v>1647</v>
      </c>
      <c r="G513" s="21"/>
      <c r="H513" s="21"/>
      <c r="I513" s="49"/>
      <c r="J513" s="21"/>
      <c r="K513" s="21"/>
      <c r="L513" s="22"/>
      <c r="M513" s="129"/>
      <c r="N513" s="130"/>
      <c r="O513" s="36"/>
      <c r="P513" s="36"/>
      <c r="Q513" s="36"/>
      <c r="R513" s="36"/>
      <c r="S513" s="36"/>
      <c r="T513" s="37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T513" s="12" t="s">
        <v>171</v>
      </c>
      <c r="AU513" s="12" t="s">
        <v>80</v>
      </c>
    </row>
    <row r="514" spans="1:65" s="8" customFormat="1" x14ac:dyDescent="0.2">
      <c r="B514" s="131"/>
      <c r="D514" s="127" t="s">
        <v>149</v>
      </c>
      <c r="E514" s="132" t="s">
        <v>1</v>
      </c>
      <c r="F514" s="133" t="s">
        <v>1692</v>
      </c>
      <c r="H514" s="132" t="s">
        <v>1</v>
      </c>
      <c r="I514" s="134"/>
      <c r="L514" s="131"/>
      <c r="M514" s="135"/>
      <c r="N514" s="136"/>
      <c r="O514" s="136"/>
      <c r="P514" s="136"/>
      <c r="Q514" s="136"/>
      <c r="R514" s="136"/>
      <c r="S514" s="136"/>
      <c r="T514" s="137"/>
      <c r="AT514" s="132" t="s">
        <v>149</v>
      </c>
      <c r="AU514" s="132" t="s">
        <v>80</v>
      </c>
      <c r="AV514" s="8" t="s">
        <v>78</v>
      </c>
      <c r="AW514" s="8" t="s">
        <v>32</v>
      </c>
      <c r="AX514" s="8" t="s">
        <v>72</v>
      </c>
      <c r="AY514" s="132" t="s">
        <v>135</v>
      </c>
    </row>
    <row r="515" spans="1:65" s="9" customFormat="1" x14ac:dyDescent="0.2">
      <c r="B515" s="138"/>
      <c r="D515" s="127" t="s">
        <v>149</v>
      </c>
      <c r="E515" s="139" t="s">
        <v>1</v>
      </c>
      <c r="F515" s="140" t="s">
        <v>1928</v>
      </c>
      <c r="H515" s="141">
        <v>149</v>
      </c>
      <c r="I515" s="142"/>
      <c r="L515" s="138"/>
      <c r="M515" s="143"/>
      <c r="N515" s="144"/>
      <c r="O515" s="144"/>
      <c r="P515" s="144"/>
      <c r="Q515" s="144"/>
      <c r="R515" s="144"/>
      <c r="S515" s="144"/>
      <c r="T515" s="145"/>
      <c r="AT515" s="139" t="s">
        <v>149</v>
      </c>
      <c r="AU515" s="139" t="s">
        <v>80</v>
      </c>
      <c r="AV515" s="9" t="s">
        <v>80</v>
      </c>
      <c r="AW515" s="9" t="s">
        <v>32</v>
      </c>
      <c r="AX515" s="9" t="s">
        <v>72</v>
      </c>
      <c r="AY515" s="139" t="s">
        <v>135</v>
      </c>
    </row>
    <row r="516" spans="1:65" s="9" customFormat="1" x14ac:dyDescent="0.2">
      <c r="B516" s="138"/>
      <c r="D516" s="127" t="s">
        <v>149</v>
      </c>
      <c r="E516" s="139" t="s">
        <v>1</v>
      </c>
      <c r="F516" s="140" t="s">
        <v>1929</v>
      </c>
      <c r="H516" s="141">
        <v>161</v>
      </c>
      <c r="I516" s="142"/>
      <c r="L516" s="138"/>
      <c r="M516" s="143"/>
      <c r="N516" s="144"/>
      <c r="O516" s="144"/>
      <c r="P516" s="144"/>
      <c r="Q516" s="144"/>
      <c r="R516" s="144"/>
      <c r="S516" s="144"/>
      <c r="T516" s="145"/>
      <c r="AT516" s="139" t="s">
        <v>149</v>
      </c>
      <c r="AU516" s="139" t="s">
        <v>80</v>
      </c>
      <c r="AV516" s="9" t="s">
        <v>80</v>
      </c>
      <c r="AW516" s="9" t="s">
        <v>32</v>
      </c>
      <c r="AX516" s="9" t="s">
        <v>72</v>
      </c>
      <c r="AY516" s="139" t="s">
        <v>135</v>
      </c>
    </row>
    <row r="517" spans="1:65" s="9" customFormat="1" x14ac:dyDescent="0.2">
      <c r="B517" s="138"/>
      <c r="D517" s="127" t="s">
        <v>149</v>
      </c>
      <c r="E517" s="139" t="s">
        <v>1</v>
      </c>
      <c r="F517" s="140" t="s">
        <v>1930</v>
      </c>
      <c r="H517" s="141">
        <v>112.7</v>
      </c>
      <c r="I517" s="142"/>
      <c r="L517" s="138"/>
      <c r="M517" s="143"/>
      <c r="N517" s="144"/>
      <c r="O517" s="144"/>
      <c r="P517" s="144"/>
      <c r="Q517" s="144"/>
      <c r="R517" s="144"/>
      <c r="S517" s="144"/>
      <c r="T517" s="145"/>
      <c r="AT517" s="139" t="s">
        <v>149</v>
      </c>
      <c r="AU517" s="139" t="s">
        <v>80</v>
      </c>
      <c r="AV517" s="9" t="s">
        <v>80</v>
      </c>
      <c r="AW517" s="9" t="s">
        <v>32</v>
      </c>
      <c r="AX517" s="9" t="s">
        <v>72</v>
      </c>
      <c r="AY517" s="139" t="s">
        <v>135</v>
      </c>
    </row>
    <row r="518" spans="1:65" s="9" customFormat="1" x14ac:dyDescent="0.2">
      <c r="B518" s="138"/>
      <c r="D518" s="127" t="s">
        <v>149</v>
      </c>
      <c r="E518" s="139" t="s">
        <v>1</v>
      </c>
      <c r="F518" s="140" t="s">
        <v>1931</v>
      </c>
      <c r="H518" s="141">
        <v>21</v>
      </c>
      <c r="I518" s="142"/>
      <c r="L518" s="138"/>
      <c r="M518" s="143"/>
      <c r="N518" s="144"/>
      <c r="O518" s="144"/>
      <c r="P518" s="144"/>
      <c r="Q518" s="144"/>
      <c r="R518" s="144"/>
      <c r="S518" s="144"/>
      <c r="T518" s="145"/>
      <c r="AT518" s="139" t="s">
        <v>149</v>
      </c>
      <c r="AU518" s="139" t="s">
        <v>80</v>
      </c>
      <c r="AV518" s="9" t="s">
        <v>80</v>
      </c>
      <c r="AW518" s="9" t="s">
        <v>32</v>
      </c>
      <c r="AX518" s="9" t="s">
        <v>72</v>
      </c>
      <c r="AY518" s="139" t="s">
        <v>135</v>
      </c>
    </row>
    <row r="519" spans="1:65" s="9" customFormat="1" x14ac:dyDescent="0.2">
      <c r="B519" s="138"/>
      <c r="D519" s="127" t="s">
        <v>149</v>
      </c>
      <c r="E519" s="139" t="s">
        <v>1</v>
      </c>
      <c r="F519" s="140" t="s">
        <v>1932</v>
      </c>
      <c r="H519" s="141">
        <v>31</v>
      </c>
      <c r="I519" s="142"/>
      <c r="L519" s="138"/>
      <c r="M519" s="143"/>
      <c r="N519" s="144"/>
      <c r="O519" s="144"/>
      <c r="P519" s="144"/>
      <c r="Q519" s="144"/>
      <c r="R519" s="144"/>
      <c r="S519" s="144"/>
      <c r="T519" s="145"/>
      <c r="AT519" s="139" t="s">
        <v>149</v>
      </c>
      <c r="AU519" s="139" t="s">
        <v>80</v>
      </c>
      <c r="AV519" s="9" t="s">
        <v>80</v>
      </c>
      <c r="AW519" s="9" t="s">
        <v>32</v>
      </c>
      <c r="AX519" s="9" t="s">
        <v>72</v>
      </c>
      <c r="AY519" s="139" t="s">
        <v>135</v>
      </c>
    </row>
    <row r="520" spans="1:65" s="9" customFormat="1" x14ac:dyDescent="0.2">
      <c r="B520" s="138"/>
      <c r="D520" s="127" t="s">
        <v>149</v>
      </c>
      <c r="E520" s="139" t="s">
        <v>1</v>
      </c>
      <c r="F520" s="140" t="s">
        <v>1933</v>
      </c>
      <c r="H520" s="141">
        <v>173</v>
      </c>
      <c r="I520" s="142"/>
      <c r="L520" s="138"/>
      <c r="M520" s="143"/>
      <c r="N520" s="144"/>
      <c r="O520" s="144"/>
      <c r="P520" s="144"/>
      <c r="Q520" s="144"/>
      <c r="R520" s="144"/>
      <c r="S520" s="144"/>
      <c r="T520" s="145"/>
      <c r="AT520" s="139" t="s">
        <v>149</v>
      </c>
      <c r="AU520" s="139" t="s">
        <v>80</v>
      </c>
      <c r="AV520" s="9" t="s">
        <v>80</v>
      </c>
      <c r="AW520" s="9" t="s">
        <v>32</v>
      </c>
      <c r="AX520" s="9" t="s">
        <v>72</v>
      </c>
      <c r="AY520" s="139" t="s">
        <v>135</v>
      </c>
    </row>
    <row r="521" spans="1:65" s="9" customFormat="1" x14ac:dyDescent="0.2">
      <c r="B521" s="138"/>
      <c r="D521" s="127" t="s">
        <v>149</v>
      </c>
      <c r="E521" s="139" t="s">
        <v>1</v>
      </c>
      <c r="F521" s="140" t="s">
        <v>1934</v>
      </c>
      <c r="H521" s="141">
        <v>54.3</v>
      </c>
      <c r="I521" s="142"/>
      <c r="L521" s="138"/>
      <c r="M521" s="143"/>
      <c r="N521" s="144"/>
      <c r="O521" s="144"/>
      <c r="P521" s="144"/>
      <c r="Q521" s="144"/>
      <c r="R521" s="144"/>
      <c r="S521" s="144"/>
      <c r="T521" s="145"/>
      <c r="AT521" s="139" t="s">
        <v>149</v>
      </c>
      <c r="AU521" s="139" t="s">
        <v>80</v>
      </c>
      <c r="AV521" s="9" t="s">
        <v>80</v>
      </c>
      <c r="AW521" s="9" t="s">
        <v>32</v>
      </c>
      <c r="AX521" s="9" t="s">
        <v>72</v>
      </c>
      <c r="AY521" s="139" t="s">
        <v>135</v>
      </c>
    </row>
    <row r="522" spans="1:65" s="9" customFormat="1" x14ac:dyDescent="0.2">
      <c r="B522" s="138"/>
      <c r="D522" s="127" t="s">
        <v>149</v>
      </c>
      <c r="E522" s="139" t="s">
        <v>1</v>
      </c>
      <c r="F522" s="140" t="s">
        <v>1935</v>
      </c>
      <c r="H522" s="141">
        <v>60</v>
      </c>
      <c r="I522" s="142"/>
      <c r="L522" s="138"/>
      <c r="M522" s="143"/>
      <c r="N522" s="144"/>
      <c r="O522" s="144"/>
      <c r="P522" s="144"/>
      <c r="Q522" s="144"/>
      <c r="R522" s="144"/>
      <c r="S522" s="144"/>
      <c r="T522" s="145"/>
      <c r="AT522" s="139" t="s">
        <v>149</v>
      </c>
      <c r="AU522" s="139" t="s">
        <v>80</v>
      </c>
      <c r="AV522" s="9" t="s">
        <v>80</v>
      </c>
      <c r="AW522" s="9" t="s">
        <v>32</v>
      </c>
      <c r="AX522" s="9" t="s">
        <v>72</v>
      </c>
      <c r="AY522" s="139" t="s">
        <v>135</v>
      </c>
    </row>
    <row r="523" spans="1:65" s="10" customFormat="1" x14ac:dyDescent="0.2">
      <c r="B523" s="146"/>
      <c r="D523" s="127" t="s">
        <v>149</v>
      </c>
      <c r="E523" s="147" t="s">
        <v>1</v>
      </c>
      <c r="F523" s="148" t="s">
        <v>165</v>
      </c>
      <c r="H523" s="149">
        <v>762</v>
      </c>
      <c r="I523" s="150"/>
      <c r="L523" s="146"/>
      <c r="M523" s="151"/>
      <c r="N523" s="152"/>
      <c r="O523" s="152"/>
      <c r="P523" s="152"/>
      <c r="Q523" s="152"/>
      <c r="R523" s="152"/>
      <c r="S523" s="152"/>
      <c r="T523" s="153"/>
      <c r="AT523" s="147" t="s">
        <v>149</v>
      </c>
      <c r="AU523" s="147" t="s">
        <v>80</v>
      </c>
      <c r="AV523" s="10" t="s">
        <v>141</v>
      </c>
      <c r="AW523" s="10" t="s">
        <v>32</v>
      </c>
      <c r="AX523" s="10" t="s">
        <v>78</v>
      </c>
      <c r="AY523" s="147" t="s">
        <v>135</v>
      </c>
    </row>
    <row r="524" spans="1:65" s="2" customFormat="1" ht="16.5" customHeight="1" x14ac:dyDescent="0.2">
      <c r="A524" s="21"/>
      <c r="B524" s="113"/>
      <c r="C524" s="163" t="s">
        <v>760</v>
      </c>
      <c r="D524" s="163" t="s">
        <v>479</v>
      </c>
      <c r="E524" s="164" t="s">
        <v>1936</v>
      </c>
      <c r="F524" s="165" t="s">
        <v>1937</v>
      </c>
      <c r="G524" s="166" t="s">
        <v>234</v>
      </c>
      <c r="H524" s="167">
        <v>762</v>
      </c>
      <c r="I524" s="168"/>
      <c r="J524" s="169">
        <f>ROUND(I524*H524,2)</f>
        <v>0</v>
      </c>
      <c r="K524" s="165" t="s">
        <v>155</v>
      </c>
      <c r="L524" s="170"/>
      <c r="M524" s="171" t="s">
        <v>1</v>
      </c>
      <c r="N524" s="172" t="s">
        <v>40</v>
      </c>
      <c r="O524" s="36"/>
      <c r="P524" s="123">
        <f>O524*H524</f>
        <v>0</v>
      </c>
      <c r="Q524" s="123">
        <v>3.1800000000000001E-3</v>
      </c>
      <c r="R524" s="123">
        <f>Q524*H524</f>
        <v>2.4231600000000002</v>
      </c>
      <c r="S524" s="123">
        <v>0</v>
      </c>
      <c r="T524" s="124">
        <f>S524*H524</f>
        <v>0</v>
      </c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R524" s="125" t="s">
        <v>209</v>
      </c>
      <c r="AT524" s="125" t="s">
        <v>479</v>
      </c>
      <c r="AU524" s="125" t="s">
        <v>80</v>
      </c>
      <c r="AY524" s="12" t="s">
        <v>135</v>
      </c>
      <c r="BE524" s="126">
        <f>IF(N524="základní",J524,0)</f>
        <v>0</v>
      </c>
      <c r="BF524" s="126">
        <f>IF(N524="snížená",J524,0)</f>
        <v>0</v>
      </c>
      <c r="BG524" s="126">
        <f>IF(N524="zákl. přenesená",J524,0)</f>
        <v>0</v>
      </c>
      <c r="BH524" s="126">
        <f>IF(N524="sníž. přenesená",J524,0)</f>
        <v>0</v>
      </c>
      <c r="BI524" s="126">
        <f>IF(N524="nulová",J524,0)</f>
        <v>0</v>
      </c>
      <c r="BJ524" s="12" t="s">
        <v>78</v>
      </c>
      <c r="BK524" s="126">
        <f>ROUND(I524*H524,2)</f>
        <v>0</v>
      </c>
      <c r="BL524" s="12" t="s">
        <v>141</v>
      </c>
      <c r="BM524" s="125" t="s">
        <v>1938</v>
      </c>
    </row>
    <row r="525" spans="1:65" s="2" customFormat="1" x14ac:dyDescent="0.2">
      <c r="A525" s="21"/>
      <c r="B525" s="22"/>
      <c r="C525" s="21"/>
      <c r="D525" s="127" t="s">
        <v>143</v>
      </c>
      <c r="E525" s="21"/>
      <c r="F525" s="128" t="s">
        <v>1937</v>
      </c>
      <c r="G525" s="21"/>
      <c r="H525" s="21"/>
      <c r="I525" s="49"/>
      <c r="J525" s="21"/>
      <c r="K525" s="21"/>
      <c r="L525" s="22"/>
      <c r="M525" s="129"/>
      <c r="N525" s="130"/>
      <c r="O525" s="36"/>
      <c r="P525" s="36"/>
      <c r="Q525" s="36"/>
      <c r="R525" s="36"/>
      <c r="S525" s="36"/>
      <c r="T525" s="37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T525" s="12" t="s">
        <v>143</v>
      </c>
      <c r="AU525" s="12" t="s">
        <v>80</v>
      </c>
    </row>
    <row r="526" spans="1:65" s="9" customFormat="1" x14ac:dyDescent="0.2">
      <c r="B526" s="138"/>
      <c r="D526" s="127" t="s">
        <v>149</v>
      </c>
      <c r="F526" s="140"/>
      <c r="H526" s="141"/>
      <c r="I526" s="142"/>
      <c r="L526" s="138"/>
      <c r="M526" s="143"/>
      <c r="N526" s="144"/>
      <c r="O526" s="144"/>
      <c r="P526" s="144"/>
      <c r="Q526" s="144"/>
      <c r="R526" s="144"/>
      <c r="S526" s="144"/>
      <c r="T526" s="145"/>
      <c r="AT526" s="139" t="s">
        <v>149</v>
      </c>
      <c r="AU526" s="139" t="s">
        <v>80</v>
      </c>
      <c r="AV526" s="9" t="s">
        <v>80</v>
      </c>
      <c r="AW526" s="9" t="s">
        <v>3</v>
      </c>
      <c r="AX526" s="9" t="s">
        <v>78</v>
      </c>
      <c r="AY526" s="139" t="s">
        <v>135</v>
      </c>
    </row>
    <row r="527" spans="1:65" s="2" customFormat="1" ht="24" customHeight="1" x14ac:dyDescent="0.2">
      <c r="A527" s="21"/>
      <c r="B527" s="113"/>
      <c r="C527" s="114" t="s">
        <v>769</v>
      </c>
      <c r="D527" s="114" t="s">
        <v>137</v>
      </c>
      <c r="E527" s="115" t="s">
        <v>1939</v>
      </c>
      <c r="F527" s="116" t="s">
        <v>1940</v>
      </c>
      <c r="G527" s="117" t="s">
        <v>234</v>
      </c>
      <c r="H527" s="118">
        <v>56.8</v>
      </c>
      <c r="I527" s="119"/>
      <c r="J527" s="120">
        <f>ROUND(I527*H527,2)</f>
        <v>0</v>
      </c>
      <c r="K527" s="116" t="s">
        <v>155</v>
      </c>
      <c r="L527" s="22"/>
      <c r="M527" s="121" t="s">
        <v>1</v>
      </c>
      <c r="N527" s="122" t="s">
        <v>40</v>
      </c>
      <c r="O527" s="36"/>
      <c r="P527" s="123">
        <f>O527*H527</f>
        <v>0</v>
      </c>
      <c r="Q527" s="123">
        <v>0</v>
      </c>
      <c r="R527" s="123">
        <f>Q527*H527</f>
        <v>0</v>
      </c>
      <c r="S527" s="123">
        <v>0</v>
      </c>
      <c r="T527" s="124">
        <f>S527*H527</f>
        <v>0</v>
      </c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R527" s="125" t="s">
        <v>141</v>
      </c>
      <c r="AT527" s="125" t="s">
        <v>137</v>
      </c>
      <c r="AU527" s="125" t="s">
        <v>80</v>
      </c>
      <c r="AY527" s="12" t="s">
        <v>135</v>
      </c>
      <c r="BE527" s="126">
        <f>IF(N527="základní",J527,0)</f>
        <v>0</v>
      </c>
      <c r="BF527" s="126">
        <f>IF(N527="snížená",J527,0)</f>
        <v>0</v>
      </c>
      <c r="BG527" s="126">
        <f>IF(N527="zákl. přenesená",J527,0)</f>
        <v>0</v>
      </c>
      <c r="BH527" s="126">
        <f>IF(N527="sníž. přenesená",J527,0)</f>
        <v>0</v>
      </c>
      <c r="BI527" s="126">
        <f>IF(N527="nulová",J527,0)</f>
        <v>0</v>
      </c>
      <c r="BJ527" s="12" t="s">
        <v>78</v>
      </c>
      <c r="BK527" s="126">
        <f>ROUND(I527*H527,2)</f>
        <v>0</v>
      </c>
      <c r="BL527" s="12" t="s">
        <v>141</v>
      </c>
      <c r="BM527" s="125" t="s">
        <v>1941</v>
      </c>
    </row>
    <row r="528" spans="1:65" s="2" customFormat="1" ht="29.25" x14ac:dyDescent="0.2">
      <c r="A528" s="21"/>
      <c r="B528" s="22"/>
      <c r="C528" s="21"/>
      <c r="D528" s="127" t="s">
        <v>143</v>
      </c>
      <c r="E528" s="21"/>
      <c r="F528" s="128" t="s">
        <v>1942</v>
      </c>
      <c r="G528" s="21"/>
      <c r="H528" s="21"/>
      <c r="I528" s="49"/>
      <c r="J528" s="21"/>
      <c r="K528" s="21"/>
      <c r="L528" s="22"/>
      <c r="M528" s="129"/>
      <c r="N528" s="130"/>
      <c r="O528" s="36"/>
      <c r="P528" s="36"/>
      <c r="Q528" s="36"/>
      <c r="R528" s="36"/>
      <c r="S528" s="36"/>
      <c r="T528" s="37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T528" s="12" t="s">
        <v>143</v>
      </c>
      <c r="AU528" s="12" t="s">
        <v>80</v>
      </c>
    </row>
    <row r="529" spans="1:65" s="2" customFormat="1" ht="19.5" x14ac:dyDescent="0.2">
      <c r="A529" s="21"/>
      <c r="B529" s="22"/>
      <c r="C529" s="21"/>
      <c r="D529" s="127" t="s">
        <v>171</v>
      </c>
      <c r="E529" s="21"/>
      <c r="F529" s="154" t="s">
        <v>1647</v>
      </c>
      <c r="G529" s="21"/>
      <c r="H529" s="21"/>
      <c r="I529" s="49"/>
      <c r="J529" s="21"/>
      <c r="K529" s="21"/>
      <c r="L529" s="22"/>
      <c r="M529" s="129"/>
      <c r="N529" s="130"/>
      <c r="O529" s="36"/>
      <c r="P529" s="36"/>
      <c r="Q529" s="36"/>
      <c r="R529" s="36"/>
      <c r="S529" s="36"/>
      <c r="T529" s="37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T529" s="12" t="s">
        <v>171</v>
      </c>
      <c r="AU529" s="12" t="s">
        <v>80</v>
      </c>
    </row>
    <row r="530" spans="1:65" s="8" customFormat="1" x14ac:dyDescent="0.2">
      <c r="B530" s="131"/>
      <c r="D530" s="127" t="s">
        <v>149</v>
      </c>
      <c r="E530" s="132" t="s">
        <v>1</v>
      </c>
      <c r="F530" s="133" t="s">
        <v>1692</v>
      </c>
      <c r="H530" s="132" t="s">
        <v>1</v>
      </c>
      <c r="I530" s="134"/>
      <c r="L530" s="131"/>
      <c r="M530" s="135"/>
      <c r="N530" s="136"/>
      <c r="O530" s="136"/>
      <c r="P530" s="136"/>
      <c r="Q530" s="136"/>
      <c r="R530" s="136"/>
      <c r="S530" s="136"/>
      <c r="T530" s="137"/>
      <c r="AT530" s="132" t="s">
        <v>149</v>
      </c>
      <c r="AU530" s="132" t="s">
        <v>80</v>
      </c>
      <c r="AV530" s="8" t="s">
        <v>78</v>
      </c>
      <c r="AW530" s="8" t="s">
        <v>32</v>
      </c>
      <c r="AX530" s="8" t="s">
        <v>72</v>
      </c>
      <c r="AY530" s="132" t="s">
        <v>135</v>
      </c>
    </row>
    <row r="531" spans="1:65" s="9" customFormat="1" x14ac:dyDescent="0.2">
      <c r="B531" s="138"/>
      <c r="D531" s="127" t="s">
        <v>149</v>
      </c>
      <c r="E531" s="139" t="s">
        <v>1</v>
      </c>
      <c r="F531" s="140" t="s">
        <v>1943</v>
      </c>
      <c r="H531" s="141">
        <v>56.8</v>
      </c>
      <c r="I531" s="142"/>
      <c r="L531" s="138"/>
      <c r="M531" s="143"/>
      <c r="N531" s="144"/>
      <c r="O531" s="144"/>
      <c r="P531" s="144"/>
      <c r="Q531" s="144"/>
      <c r="R531" s="144"/>
      <c r="S531" s="144"/>
      <c r="T531" s="145"/>
      <c r="AT531" s="139" t="s">
        <v>149</v>
      </c>
      <c r="AU531" s="139" t="s">
        <v>80</v>
      </c>
      <c r="AV531" s="9" t="s">
        <v>80</v>
      </c>
      <c r="AW531" s="9" t="s">
        <v>32</v>
      </c>
      <c r="AX531" s="9" t="s">
        <v>78</v>
      </c>
      <c r="AY531" s="139" t="s">
        <v>135</v>
      </c>
    </row>
    <row r="532" spans="1:65" s="2" customFormat="1" ht="16.5" customHeight="1" x14ac:dyDescent="0.2">
      <c r="A532" s="21"/>
      <c r="B532" s="113"/>
      <c r="C532" s="163" t="s">
        <v>774</v>
      </c>
      <c r="D532" s="163" t="s">
        <v>479</v>
      </c>
      <c r="E532" s="164" t="s">
        <v>1944</v>
      </c>
      <c r="F532" s="165" t="s">
        <v>1945</v>
      </c>
      <c r="G532" s="166" t="s">
        <v>234</v>
      </c>
      <c r="H532" s="167">
        <v>56.8</v>
      </c>
      <c r="I532" s="168"/>
      <c r="J532" s="169">
        <f>ROUND(I532*H532,2)</f>
        <v>0</v>
      </c>
      <c r="K532" s="165" t="s">
        <v>155</v>
      </c>
      <c r="L532" s="170"/>
      <c r="M532" s="171" t="s">
        <v>1</v>
      </c>
      <c r="N532" s="172" t="s">
        <v>40</v>
      </c>
      <c r="O532" s="36"/>
      <c r="P532" s="123">
        <f>O532*H532</f>
        <v>0</v>
      </c>
      <c r="Q532" s="123">
        <v>6.7400000000000003E-3</v>
      </c>
      <c r="R532" s="123">
        <f>Q532*H532</f>
        <v>0.38283200000000001</v>
      </c>
      <c r="S532" s="123">
        <v>0</v>
      </c>
      <c r="T532" s="124">
        <f>S532*H532</f>
        <v>0</v>
      </c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R532" s="125" t="s">
        <v>209</v>
      </c>
      <c r="AT532" s="125" t="s">
        <v>479</v>
      </c>
      <c r="AU532" s="125" t="s">
        <v>80</v>
      </c>
      <c r="AY532" s="12" t="s">
        <v>135</v>
      </c>
      <c r="BE532" s="126">
        <f>IF(N532="základní",J532,0)</f>
        <v>0</v>
      </c>
      <c r="BF532" s="126">
        <f>IF(N532="snížená",J532,0)</f>
        <v>0</v>
      </c>
      <c r="BG532" s="126">
        <f>IF(N532="zákl. přenesená",J532,0)</f>
        <v>0</v>
      </c>
      <c r="BH532" s="126">
        <f>IF(N532="sníž. přenesená",J532,0)</f>
        <v>0</v>
      </c>
      <c r="BI532" s="126">
        <f>IF(N532="nulová",J532,0)</f>
        <v>0</v>
      </c>
      <c r="BJ532" s="12" t="s">
        <v>78</v>
      </c>
      <c r="BK532" s="126">
        <f>ROUND(I532*H532,2)</f>
        <v>0</v>
      </c>
      <c r="BL532" s="12" t="s">
        <v>141</v>
      </c>
      <c r="BM532" s="125" t="s">
        <v>1946</v>
      </c>
    </row>
    <row r="533" spans="1:65" s="2" customFormat="1" x14ac:dyDescent="0.2">
      <c r="A533" s="21"/>
      <c r="B533" s="22"/>
      <c r="C533" s="21"/>
      <c r="D533" s="127" t="s">
        <v>143</v>
      </c>
      <c r="E533" s="21"/>
      <c r="F533" s="128" t="s">
        <v>1945</v>
      </c>
      <c r="G533" s="21"/>
      <c r="H533" s="21"/>
      <c r="I533" s="49"/>
      <c r="J533" s="21"/>
      <c r="K533" s="21"/>
      <c r="L533" s="22"/>
      <c r="M533" s="129"/>
      <c r="N533" s="130"/>
      <c r="O533" s="36"/>
      <c r="P533" s="36"/>
      <c r="Q533" s="36"/>
      <c r="R533" s="36"/>
      <c r="S533" s="36"/>
      <c r="T533" s="37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T533" s="12" t="s">
        <v>143</v>
      </c>
      <c r="AU533" s="12" t="s">
        <v>80</v>
      </c>
    </row>
    <row r="534" spans="1:65" s="9" customFormat="1" x14ac:dyDescent="0.2">
      <c r="B534" s="138"/>
      <c r="D534" s="127" t="s">
        <v>149</v>
      </c>
      <c r="F534" s="140"/>
      <c r="H534" s="141"/>
      <c r="I534" s="142"/>
      <c r="L534" s="138"/>
      <c r="M534" s="143"/>
      <c r="N534" s="144"/>
      <c r="O534" s="144"/>
      <c r="P534" s="144"/>
      <c r="Q534" s="144"/>
      <c r="R534" s="144"/>
      <c r="S534" s="144"/>
      <c r="T534" s="145"/>
      <c r="AT534" s="139" t="s">
        <v>149</v>
      </c>
      <c r="AU534" s="139" t="s">
        <v>80</v>
      </c>
      <c r="AV534" s="9" t="s">
        <v>80</v>
      </c>
      <c r="AW534" s="9" t="s">
        <v>3</v>
      </c>
      <c r="AX534" s="9" t="s">
        <v>78</v>
      </c>
      <c r="AY534" s="139" t="s">
        <v>135</v>
      </c>
    </row>
    <row r="535" spans="1:65" s="2" customFormat="1" ht="24" customHeight="1" x14ac:dyDescent="0.2">
      <c r="A535" s="21"/>
      <c r="B535" s="113"/>
      <c r="C535" s="114" t="s">
        <v>789</v>
      </c>
      <c r="D535" s="114" t="s">
        <v>137</v>
      </c>
      <c r="E535" s="115" t="s">
        <v>1947</v>
      </c>
      <c r="F535" s="116" t="s">
        <v>1948</v>
      </c>
      <c r="G535" s="117" t="s">
        <v>628</v>
      </c>
      <c r="H535" s="118">
        <v>4</v>
      </c>
      <c r="I535" s="119"/>
      <c r="J535" s="120">
        <f>ROUND(I535*H535,2)</f>
        <v>0</v>
      </c>
      <c r="K535" s="116" t="s">
        <v>155</v>
      </c>
      <c r="L535" s="22"/>
      <c r="M535" s="121" t="s">
        <v>1</v>
      </c>
      <c r="N535" s="122" t="s">
        <v>40</v>
      </c>
      <c r="O535" s="36"/>
      <c r="P535" s="123">
        <f>O535*H535</f>
        <v>0</v>
      </c>
      <c r="Q535" s="123">
        <v>0</v>
      </c>
      <c r="R535" s="123">
        <f>Q535*H535</f>
        <v>0</v>
      </c>
      <c r="S535" s="123">
        <v>0</v>
      </c>
      <c r="T535" s="124">
        <f>S535*H535</f>
        <v>0</v>
      </c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R535" s="125" t="s">
        <v>141</v>
      </c>
      <c r="AT535" s="125" t="s">
        <v>137</v>
      </c>
      <c r="AU535" s="125" t="s">
        <v>80</v>
      </c>
      <c r="AY535" s="12" t="s">
        <v>135</v>
      </c>
      <c r="BE535" s="126">
        <f>IF(N535="základní",J535,0)</f>
        <v>0</v>
      </c>
      <c r="BF535" s="126">
        <f>IF(N535="snížená",J535,0)</f>
        <v>0</v>
      </c>
      <c r="BG535" s="126">
        <f>IF(N535="zákl. přenesená",J535,0)</f>
        <v>0</v>
      </c>
      <c r="BH535" s="126">
        <f>IF(N535="sníž. přenesená",J535,0)</f>
        <v>0</v>
      </c>
      <c r="BI535" s="126">
        <f>IF(N535="nulová",J535,0)</f>
        <v>0</v>
      </c>
      <c r="BJ535" s="12" t="s">
        <v>78</v>
      </c>
      <c r="BK535" s="126">
        <f>ROUND(I535*H535,2)</f>
        <v>0</v>
      </c>
      <c r="BL535" s="12" t="s">
        <v>141</v>
      </c>
      <c r="BM535" s="125" t="s">
        <v>1949</v>
      </c>
    </row>
    <row r="536" spans="1:65" s="2" customFormat="1" ht="29.25" x14ac:dyDescent="0.2">
      <c r="A536" s="21"/>
      <c r="B536" s="22"/>
      <c r="C536" s="21"/>
      <c r="D536" s="127" t="s">
        <v>143</v>
      </c>
      <c r="E536" s="21"/>
      <c r="F536" s="128" t="s">
        <v>1950</v>
      </c>
      <c r="G536" s="21"/>
      <c r="H536" s="21"/>
      <c r="I536" s="49"/>
      <c r="J536" s="21"/>
      <c r="K536" s="21"/>
      <c r="L536" s="22"/>
      <c r="M536" s="129"/>
      <c r="N536" s="130"/>
      <c r="O536" s="36"/>
      <c r="P536" s="36"/>
      <c r="Q536" s="36"/>
      <c r="R536" s="36"/>
      <c r="S536" s="36"/>
      <c r="T536" s="37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T536" s="12" t="s">
        <v>143</v>
      </c>
      <c r="AU536" s="12" t="s">
        <v>80</v>
      </c>
    </row>
    <row r="537" spans="1:65" s="2" customFormat="1" ht="19.5" x14ac:dyDescent="0.2">
      <c r="A537" s="21"/>
      <c r="B537" s="22"/>
      <c r="C537" s="21"/>
      <c r="D537" s="127" t="s">
        <v>171</v>
      </c>
      <c r="E537" s="21"/>
      <c r="F537" s="154" t="s">
        <v>1647</v>
      </c>
      <c r="G537" s="21"/>
      <c r="H537" s="21"/>
      <c r="I537" s="49"/>
      <c r="J537" s="21"/>
      <c r="K537" s="21"/>
      <c r="L537" s="22"/>
      <c r="M537" s="129"/>
      <c r="N537" s="130"/>
      <c r="O537" s="36"/>
      <c r="P537" s="36"/>
      <c r="Q537" s="36"/>
      <c r="R537" s="36"/>
      <c r="S537" s="36"/>
      <c r="T537" s="37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T537" s="12" t="s">
        <v>171</v>
      </c>
      <c r="AU537" s="12" t="s">
        <v>80</v>
      </c>
    </row>
    <row r="538" spans="1:65" s="9" customFormat="1" x14ac:dyDescent="0.2">
      <c r="B538" s="138"/>
      <c r="D538" s="127" t="s">
        <v>149</v>
      </c>
      <c r="E538" s="139" t="s">
        <v>1</v>
      </c>
      <c r="F538" s="140" t="s">
        <v>1951</v>
      </c>
      <c r="H538" s="141">
        <v>2</v>
      </c>
      <c r="I538" s="142"/>
      <c r="L538" s="138"/>
      <c r="M538" s="143"/>
      <c r="N538" s="144"/>
      <c r="O538" s="144"/>
      <c r="P538" s="144"/>
      <c r="Q538" s="144"/>
      <c r="R538" s="144"/>
      <c r="S538" s="144"/>
      <c r="T538" s="145"/>
      <c r="AT538" s="139" t="s">
        <v>149</v>
      </c>
      <c r="AU538" s="139" t="s">
        <v>80</v>
      </c>
      <c r="AV538" s="9" t="s">
        <v>80</v>
      </c>
      <c r="AW538" s="9" t="s">
        <v>32</v>
      </c>
      <c r="AX538" s="9" t="s">
        <v>72</v>
      </c>
      <c r="AY538" s="139" t="s">
        <v>135</v>
      </c>
    </row>
    <row r="539" spans="1:65" s="9" customFormat="1" x14ac:dyDescent="0.2">
      <c r="B539" s="138"/>
      <c r="D539" s="127" t="s">
        <v>149</v>
      </c>
      <c r="E539" s="139" t="s">
        <v>1</v>
      </c>
      <c r="F539" s="140" t="s">
        <v>1952</v>
      </c>
      <c r="H539" s="141">
        <v>2</v>
      </c>
      <c r="I539" s="142"/>
      <c r="L539" s="138"/>
      <c r="M539" s="143"/>
      <c r="N539" s="144"/>
      <c r="O539" s="144"/>
      <c r="P539" s="144"/>
      <c r="Q539" s="144"/>
      <c r="R539" s="144"/>
      <c r="S539" s="144"/>
      <c r="T539" s="145"/>
      <c r="AT539" s="139" t="s">
        <v>149</v>
      </c>
      <c r="AU539" s="139" t="s">
        <v>80</v>
      </c>
      <c r="AV539" s="9" t="s">
        <v>80</v>
      </c>
      <c r="AW539" s="9" t="s">
        <v>32</v>
      </c>
      <c r="AX539" s="9" t="s">
        <v>72</v>
      </c>
      <c r="AY539" s="139" t="s">
        <v>135</v>
      </c>
    </row>
    <row r="540" spans="1:65" s="10" customFormat="1" x14ac:dyDescent="0.2">
      <c r="B540" s="146"/>
      <c r="D540" s="127" t="s">
        <v>149</v>
      </c>
      <c r="E540" s="147" t="s">
        <v>1</v>
      </c>
      <c r="F540" s="148" t="s">
        <v>165</v>
      </c>
      <c r="H540" s="149">
        <v>4</v>
      </c>
      <c r="I540" s="150"/>
      <c r="L540" s="146"/>
      <c r="M540" s="151"/>
      <c r="N540" s="152"/>
      <c r="O540" s="152"/>
      <c r="P540" s="152"/>
      <c r="Q540" s="152"/>
      <c r="R540" s="152"/>
      <c r="S540" s="152"/>
      <c r="T540" s="153"/>
      <c r="AT540" s="147" t="s">
        <v>149</v>
      </c>
      <c r="AU540" s="147" t="s">
        <v>80</v>
      </c>
      <c r="AV540" s="10" t="s">
        <v>141</v>
      </c>
      <c r="AW540" s="10" t="s">
        <v>32</v>
      </c>
      <c r="AX540" s="10" t="s">
        <v>78</v>
      </c>
      <c r="AY540" s="147" t="s">
        <v>135</v>
      </c>
    </row>
    <row r="541" spans="1:65" s="2" customFormat="1" ht="16.5" customHeight="1" x14ac:dyDescent="0.2">
      <c r="A541" s="21"/>
      <c r="B541" s="113"/>
      <c r="C541" s="163" t="s">
        <v>794</v>
      </c>
      <c r="D541" s="163" t="s">
        <v>479</v>
      </c>
      <c r="E541" s="164" t="s">
        <v>1953</v>
      </c>
      <c r="F541" s="165" t="s">
        <v>1954</v>
      </c>
      <c r="G541" s="166" t="s">
        <v>628</v>
      </c>
      <c r="H541" s="167">
        <v>2</v>
      </c>
      <c r="I541" s="168"/>
      <c r="J541" s="169">
        <f>ROUND(I541*H541,2)</f>
        <v>0</v>
      </c>
      <c r="K541" s="165" t="s">
        <v>155</v>
      </c>
      <c r="L541" s="170"/>
      <c r="M541" s="171" t="s">
        <v>1</v>
      </c>
      <c r="N541" s="172" t="s">
        <v>40</v>
      </c>
      <c r="O541" s="36"/>
      <c r="P541" s="123">
        <f>O541*H541</f>
        <v>0</v>
      </c>
      <c r="Q541" s="123">
        <v>3.8999999999999999E-4</v>
      </c>
      <c r="R541" s="123">
        <f>Q541*H541</f>
        <v>7.7999999999999999E-4</v>
      </c>
      <c r="S541" s="123">
        <v>0</v>
      </c>
      <c r="T541" s="124">
        <f>S541*H541</f>
        <v>0</v>
      </c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R541" s="125" t="s">
        <v>209</v>
      </c>
      <c r="AT541" s="125" t="s">
        <v>479</v>
      </c>
      <c r="AU541" s="125" t="s">
        <v>80</v>
      </c>
      <c r="AY541" s="12" t="s">
        <v>135</v>
      </c>
      <c r="BE541" s="126">
        <f>IF(N541="základní",J541,0)</f>
        <v>0</v>
      </c>
      <c r="BF541" s="126">
        <f>IF(N541="snížená",J541,0)</f>
        <v>0</v>
      </c>
      <c r="BG541" s="126">
        <f>IF(N541="zákl. přenesená",J541,0)</f>
        <v>0</v>
      </c>
      <c r="BH541" s="126">
        <f>IF(N541="sníž. přenesená",J541,0)</f>
        <v>0</v>
      </c>
      <c r="BI541" s="126">
        <f>IF(N541="nulová",J541,0)</f>
        <v>0</v>
      </c>
      <c r="BJ541" s="12" t="s">
        <v>78</v>
      </c>
      <c r="BK541" s="126">
        <f>ROUND(I541*H541,2)</f>
        <v>0</v>
      </c>
      <c r="BL541" s="12" t="s">
        <v>141</v>
      </c>
      <c r="BM541" s="125" t="s">
        <v>1955</v>
      </c>
    </row>
    <row r="542" spans="1:65" s="2" customFormat="1" x14ac:dyDescent="0.2">
      <c r="A542" s="21"/>
      <c r="B542" s="22"/>
      <c r="C542" s="21"/>
      <c r="D542" s="127" t="s">
        <v>143</v>
      </c>
      <c r="E542" s="21"/>
      <c r="F542" s="128" t="s">
        <v>1954</v>
      </c>
      <c r="G542" s="21"/>
      <c r="H542" s="21"/>
      <c r="I542" s="49"/>
      <c r="J542" s="21"/>
      <c r="K542" s="21"/>
      <c r="L542" s="22"/>
      <c r="M542" s="129"/>
      <c r="N542" s="130"/>
      <c r="O542" s="36"/>
      <c r="P542" s="36"/>
      <c r="Q542" s="36"/>
      <c r="R542" s="36"/>
      <c r="S542" s="36"/>
      <c r="T542" s="37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T542" s="12" t="s">
        <v>143</v>
      </c>
      <c r="AU542" s="12" t="s">
        <v>80</v>
      </c>
    </row>
    <row r="543" spans="1:65" s="2" customFormat="1" ht="16.5" customHeight="1" x14ac:dyDescent="0.2">
      <c r="A543" s="21"/>
      <c r="B543" s="113"/>
      <c r="C543" s="163" t="s">
        <v>798</v>
      </c>
      <c r="D543" s="163" t="s">
        <v>479</v>
      </c>
      <c r="E543" s="164" t="s">
        <v>1956</v>
      </c>
      <c r="F543" s="165" t="s">
        <v>1957</v>
      </c>
      <c r="G543" s="166" t="s">
        <v>628</v>
      </c>
      <c r="H543" s="167">
        <v>2</v>
      </c>
      <c r="I543" s="168"/>
      <c r="J543" s="169">
        <f>ROUND(I543*H543,2)</f>
        <v>0</v>
      </c>
      <c r="K543" s="165" t="s">
        <v>1</v>
      </c>
      <c r="L543" s="170"/>
      <c r="M543" s="171" t="s">
        <v>1</v>
      </c>
      <c r="N543" s="172" t="s">
        <v>40</v>
      </c>
      <c r="O543" s="36"/>
      <c r="P543" s="123">
        <f>O543*H543</f>
        <v>0</v>
      </c>
      <c r="Q543" s="123">
        <v>5.4000000000000001E-4</v>
      </c>
      <c r="R543" s="123">
        <f>Q543*H543</f>
        <v>1.08E-3</v>
      </c>
      <c r="S543" s="123">
        <v>0</v>
      </c>
      <c r="T543" s="124">
        <f>S543*H543</f>
        <v>0</v>
      </c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R543" s="125" t="s">
        <v>209</v>
      </c>
      <c r="AT543" s="125" t="s">
        <v>479</v>
      </c>
      <c r="AU543" s="125" t="s">
        <v>80</v>
      </c>
      <c r="AY543" s="12" t="s">
        <v>135</v>
      </c>
      <c r="BE543" s="126">
        <f>IF(N543="základní",J543,0)</f>
        <v>0</v>
      </c>
      <c r="BF543" s="126">
        <f>IF(N543="snížená",J543,0)</f>
        <v>0</v>
      </c>
      <c r="BG543" s="126">
        <f>IF(N543="zákl. přenesená",J543,0)</f>
        <v>0</v>
      </c>
      <c r="BH543" s="126">
        <f>IF(N543="sníž. přenesená",J543,0)</f>
        <v>0</v>
      </c>
      <c r="BI543" s="126">
        <f>IF(N543="nulová",J543,0)</f>
        <v>0</v>
      </c>
      <c r="BJ543" s="12" t="s">
        <v>78</v>
      </c>
      <c r="BK543" s="126">
        <f>ROUND(I543*H543,2)</f>
        <v>0</v>
      </c>
      <c r="BL543" s="12" t="s">
        <v>141</v>
      </c>
      <c r="BM543" s="125" t="s">
        <v>1958</v>
      </c>
    </row>
    <row r="544" spans="1:65" s="2" customFormat="1" x14ac:dyDescent="0.2">
      <c r="A544" s="21"/>
      <c r="B544" s="22"/>
      <c r="C544" s="21"/>
      <c r="D544" s="127" t="s">
        <v>143</v>
      </c>
      <c r="E544" s="21"/>
      <c r="F544" s="128" t="s">
        <v>1957</v>
      </c>
      <c r="G544" s="21"/>
      <c r="H544" s="21"/>
      <c r="I544" s="49"/>
      <c r="J544" s="21"/>
      <c r="K544" s="21"/>
      <c r="L544" s="22"/>
      <c r="M544" s="129"/>
      <c r="N544" s="130"/>
      <c r="O544" s="36"/>
      <c r="P544" s="36"/>
      <c r="Q544" s="36"/>
      <c r="R544" s="36"/>
      <c r="S544" s="36"/>
      <c r="T544" s="37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T544" s="12" t="s">
        <v>143</v>
      </c>
      <c r="AU544" s="12" t="s">
        <v>80</v>
      </c>
    </row>
    <row r="545" spans="1:65" s="2" customFormat="1" ht="16.5" customHeight="1" x14ac:dyDescent="0.2">
      <c r="A545" s="21"/>
      <c r="B545" s="113"/>
      <c r="C545" s="163" t="s">
        <v>804</v>
      </c>
      <c r="D545" s="163" t="s">
        <v>479</v>
      </c>
      <c r="E545" s="164" t="s">
        <v>1959</v>
      </c>
      <c r="F545" s="165" t="s">
        <v>1960</v>
      </c>
      <c r="G545" s="166" t="s">
        <v>628</v>
      </c>
      <c r="H545" s="167">
        <v>2</v>
      </c>
      <c r="I545" s="168"/>
      <c r="J545" s="169">
        <f>ROUND(I545*H545,2)</f>
        <v>0</v>
      </c>
      <c r="K545" s="165" t="s">
        <v>1</v>
      </c>
      <c r="L545" s="170"/>
      <c r="M545" s="171" t="s">
        <v>1</v>
      </c>
      <c r="N545" s="172" t="s">
        <v>40</v>
      </c>
      <c r="O545" s="36"/>
      <c r="P545" s="123">
        <f>O545*H545</f>
        <v>0</v>
      </c>
      <c r="Q545" s="123">
        <v>5.4000000000000001E-4</v>
      </c>
      <c r="R545" s="123">
        <f>Q545*H545</f>
        <v>1.08E-3</v>
      </c>
      <c r="S545" s="123">
        <v>0</v>
      </c>
      <c r="T545" s="124">
        <f>S545*H545</f>
        <v>0</v>
      </c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R545" s="125" t="s">
        <v>209</v>
      </c>
      <c r="AT545" s="125" t="s">
        <v>479</v>
      </c>
      <c r="AU545" s="125" t="s">
        <v>80</v>
      </c>
      <c r="AY545" s="12" t="s">
        <v>135</v>
      </c>
      <c r="BE545" s="126">
        <f>IF(N545="základní",J545,0)</f>
        <v>0</v>
      </c>
      <c r="BF545" s="126">
        <f>IF(N545="snížená",J545,0)</f>
        <v>0</v>
      </c>
      <c r="BG545" s="126">
        <f>IF(N545="zákl. přenesená",J545,0)</f>
        <v>0</v>
      </c>
      <c r="BH545" s="126">
        <f>IF(N545="sníž. přenesená",J545,0)</f>
        <v>0</v>
      </c>
      <c r="BI545" s="126">
        <f>IF(N545="nulová",J545,0)</f>
        <v>0</v>
      </c>
      <c r="BJ545" s="12" t="s">
        <v>78</v>
      </c>
      <c r="BK545" s="126">
        <f>ROUND(I545*H545,2)</f>
        <v>0</v>
      </c>
      <c r="BL545" s="12" t="s">
        <v>141</v>
      </c>
      <c r="BM545" s="125" t="s">
        <v>1961</v>
      </c>
    </row>
    <row r="546" spans="1:65" s="2" customFormat="1" x14ac:dyDescent="0.2">
      <c r="A546" s="21"/>
      <c r="B546" s="22"/>
      <c r="C546" s="21"/>
      <c r="D546" s="127" t="s">
        <v>143</v>
      </c>
      <c r="E546" s="21"/>
      <c r="F546" s="128" t="s">
        <v>1960</v>
      </c>
      <c r="G546" s="21"/>
      <c r="H546" s="21"/>
      <c r="I546" s="49"/>
      <c r="J546" s="21"/>
      <c r="K546" s="21"/>
      <c r="L546" s="22"/>
      <c r="M546" s="129"/>
      <c r="N546" s="130"/>
      <c r="O546" s="36"/>
      <c r="P546" s="36"/>
      <c r="Q546" s="36"/>
      <c r="R546" s="36"/>
      <c r="S546" s="36"/>
      <c r="T546" s="37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T546" s="12" t="s">
        <v>143</v>
      </c>
      <c r="AU546" s="12" t="s">
        <v>80</v>
      </c>
    </row>
    <row r="547" spans="1:65" s="2" customFormat="1" ht="24" customHeight="1" x14ac:dyDescent="0.2">
      <c r="A547" s="21"/>
      <c r="B547" s="113"/>
      <c r="C547" s="114" t="s">
        <v>809</v>
      </c>
      <c r="D547" s="114" t="s">
        <v>137</v>
      </c>
      <c r="E547" s="115" t="s">
        <v>1962</v>
      </c>
      <c r="F547" s="116" t="s">
        <v>1963</v>
      </c>
      <c r="G547" s="117" t="s">
        <v>628</v>
      </c>
      <c r="H547" s="118">
        <v>122</v>
      </c>
      <c r="I547" s="119"/>
      <c r="J547" s="120">
        <f>ROUND(I547*H547,2)</f>
        <v>0</v>
      </c>
      <c r="K547" s="116" t="s">
        <v>155</v>
      </c>
      <c r="L547" s="22"/>
      <c r="M547" s="121" t="s">
        <v>1</v>
      </c>
      <c r="N547" s="122" t="s">
        <v>40</v>
      </c>
      <c r="O547" s="36"/>
      <c r="P547" s="123">
        <f>O547*H547</f>
        <v>0</v>
      </c>
      <c r="Q547" s="123">
        <v>0</v>
      </c>
      <c r="R547" s="123">
        <f>Q547*H547</f>
        <v>0</v>
      </c>
      <c r="S547" s="123">
        <v>0</v>
      </c>
      <c r="T547" s="124">
        <f>S547*H547</f>
        <v>0</v>
      </c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R547" s="125" t="s">
        <v>141</v>
      </c>
      <c r="AT547" s="125" t="s">
        <v>137</v>
      </c>
      <c r="AU547" s="125" t="s">
        <v>80</v>
      </c>
      <c r="AY547" s="12" t="s">
        <v>135</v>
      </c>
      <c r="BE547" s="126">
        <f>IF(N547="základní",J547,0)</f>
        <v>0</v>
      </c>
      <c r="BF547" s="126">
        <f>IF(N547="snížená",J547,0)</f>
        <v>0</v>
      </c>
      <c r="BG547" s="126">
        <f>IF(N547="zákl. přenesená",J547,0)</f>
        <v>0</v>
      </c>
      <c r="BH547" s="126">
        <f>IF(N547="sníž. přenesená",J547,0)</f>
        <v>0</v>
      </c>
      <c r="BI547" s="126">
        <f>IF(N547="nulová",J547,0)</f>
        <v>0</v>
      </c>
      <c r="BJ547" s="12" t="s">
        <v>78</v>
      </c>
      <c r="BK547" s="126">
        <f>ROUND(I547*H547,2)</f>
        <v>0</v>
      </c>
      <c r="BL547" s="12" t="s">
        <v>141</v>
      </c>
      <c r="BM547" s="125" t="s">
        <v>1964</v>
      </c>
    </row>
    <row r="548" spans="1:65" s="2" customFormat="1" ht="29.25" x14ac:dyDescent="0.2">
      <c r="A548" s="21"/>
      <c r="B548" s="22"/>
      <c r="C548" s="21"/>
      <c r="D548" s="127" t="s">
        <v>143</v>
      </c>
      <c r="E548" s="21"/>
      <c r="F548" s="128" t="s">
        <v>1965</v>
      </c>
      <c r="G548" s="21"/>
      <c r="H548" s="21"/>
      <c r="I548" s="49"/>
      <c r="J548" s="21"/>
      <c r="K548" s="21"/>
      <c r="L548" s="22"/>
      <c r="M548" s="129"/>
      <c r="N548" s="130"/>
      <c r="O548" s="36"/>
      <c r="P548" s="36"/>
      <c r="Q548" s="36"/>
      <c r="R548" s="36"/>
      <c r="S548" s="36"/>
      <c r="T548" s="37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T548" s="12" t="s">
        <v>143</v>
      </c>
      <c r="AU548" s="12" t="s">
        <v>80</v>
      </c>
    </row>
    <row r="549" spans="1:65" s="2" customFormat="1" ht="19.5" x14ac:dyDescent="0.2">
      <c r="A549" s="21"/>
      <c r="B549" s="22"/>
      <c r="C549" s="21"/>
      <c r="D549" s="127" t="s">
        <v>171</v>
      </c>
      <c r="E549" s="21"/>
      <c r="F549" s="154" t="s">
        <v>1647</v>
      </c>
      <c r="G549" s="21"/>
      <c r="H549" s="21"/>
      <c r="I549" s="49"/>
      <c r="J549" s="21"/>
      <c r="K549" s="21"/>
      <c r="L549" s="22"/>
      <c r="M549" s="129"/>
      <c r="N549" s="130"/>
      <c r="O549" s="36"/>
      <c r="P549" s="36"/>
      <c r="Q549" s="36"/>
      <c r="R549" s="36"/>
      <c r="S549" s="36"/>
      <c r="T549" s="37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T549" s="12" t="s">
        <v>171</v>
      </c>
      <c r="AU549" s="12" t="s">
        <v>80</v>
      </c>
    </row>
    <row r="550" spans="1:65" s="9" customFormat="1" x14ac:dyDescent="0.2">
      <c r="B550" s="138"/>
      <c r="D550" s="127" t="s">
        <v>149</v>
      </c>
      <c r="E550" s="139" t="s">
        <v>1</v>
      </c>
      <c r="F550" s="140" t="s">
        <v>1966</v>
      </c>
      <c r="H550" s="141">
        <v>36</v>
      </c>
      <c r="I550" s="142"/>
      <c r="L550" s="138"/>
      <c r="M550" s="143"/>
      <c r="N550" s="144"/>
      <c r="O550" s="144"/>
      <c r="P550" s="144"/>
      <c r="Q550" s="144"/>
      <c r="R550" s="144"/>
      <c r="S550" s="144"/>
      <c r="T550" s="145"/>
      <c r="AT550" s="139" t="s">
        <v>149</v>
      </c>
      <c r="AU550" s="139" t="s">
        <v>80</v>
      </c>
      <c r="AV550" s="9" t="s">
        <v>80</v>
      </c>
      <c r="AW550" s="9" t="s">
        <v>32</v>
      </c>
      <c r="AX550" s="9" t="s">
        <v>72</v>
      </c>
      <c r="AY550" s="139" t="s">
        <v>135</v>
      </c>
    </row>
    <row r="551" spans="1:65" s="9" customFormat="1" x14ac:dyDescent="0.2">
      <c r="B551" s="138"/>
      <c r="D551" s="127" t="s">
        <v>149</v>
      </c>
      <c r="E551" s="139" t="s">
        <v>1</v>
      </c>
      <c r="F551" s="140" t="s">
        <v>1967</v>
      </c>
      <c r="H551" s="141">
        <v>15</v>
      </c>
      <c r="I551" s="142"/>
      <c r="L551" s="138"/>
      <c r="M551" s="143"/>
      <c r="N551" s="144"/>
      <c r="O551" s="144"/>
      <c r="P551" s="144"/>
      <c r="Q551" s="144"/>
      <c r="R551" s="144"/>
      <c r="S551" s="144"/>
      <c r="T551" s="145"/>
      <c r="AT551" s="139" t="s">
        <v>149</v>
      </c>
      <c r="AU551" s="139" t="s">
        <v>80</v>
      </c>
      <c r="AV551" s="9" t="s">
        <v>80</v>
      </c>
      <c r="AW551" s="9" t="s">
        <v>32</v>
      </c>
      <c r="AX551" s="9" t="s">
        <v>72</v>
      </c>
      <c r="AY551" s="139" t="s">
        <v>135</v>
      </c>
    </row>
    <row r="552" spans="1:65" s="9" customFormat="1" x14ac:dyDescent="0.2">
      <c r="B552" s="138"/>
      <c r="D552" s="127" t="s">
        <v>149</v>
      </c>
      <c r="E552" s="139" t="s">
        <v>1</v>
      </c>
      <c r="F552" s="140" t="s">
        <v>1968</v>
      </c>
      <c r="H552" s="141">
        <v>71</v>
      </c>
      <c r="I552" s="142"/>
      <c r="L552" s="138"/>
      <c r="M552" s="143"/>
      <c r="N552" s="144"/>
      <c r="O552" s="144"/>
      <c r="P552" s="144"/>
      <c r="Q552" s="144"/>
      <c r="R552" s="144"/>
      <c r="S552" s="144"/>
      <c r="T552" s="145"/>
      <c r="AT552" s="139" t="s">
        <v>149</v>
      </c>
      <c r="AU552" s="139" t="s">
        <v>80</v>
      </c>
      <c r="AV552" s="9" t="s">
        <v>80</v>
      </c>
      <c r="AW552" s="9" t="s">
        <v>32</v>
      </c>
      <c r="AX552" s="9" t="s">
        <v>72</v>
      </c>
      <c r="AY552" s="139" t="s">
        <v>135</v>
      </c>
    </row>
    <row r="553" spans="1:65" s="10" customFormat="1" x14ac:dyDescent="0.2">
      <c r="B553" s="146"/>
      <c r="D553" s="127" t="s">
        <v>149</v>
      </c>
      <c r="E553" s="147" t="s">
        <v>1</v>
      </c>
      <c r="F553" s="148" t="s">
        <v>165</v>
      </c>
      <c r="H553" s="149">
        <v>122</v>
      </c>
      <c r="I553" s="150"/>
      <c r="L553" s="146"/>
      <c r="M553" s="151"/>
      <c r="N553" s="152"/>
      <c r="O553" s="152"/>
      <c r="P553" s="152"/>
      <c r="Q553" s="152"/>
      <c r="R553" s="152"/>
      <c r="S553" s="152"/>
      <c r="T553" s="153"/>
      <c r="AT553" s="147" t="s">
        <v>149</v>
      </c>
      <c r="AU553" s="147" t="s">
        <v>80</v>
      </c>
      <c r="AV553" s="10" t="s">
        <v>141</v>
      </c>
      <c r="AW553" s="10" t="s">
        <v>32</v>
      </c>
      <c r="AX553" s="10" t="s">
        <v>78</v>
      </c>
      <c r="AY553" s="147" t="s">
        <v>135</v>
      </c>
    </row>
    <row r="554" spans="1:65" s="2" customFormat="1" ht="16.5" customHeight="1" x14ac:dyDescent="0.2">
      <c r="A554" s="21"/>
      <c r="B554" s="113"/>
      <c r="C554" s="163" t="s">
        <v>814</v>
      </c>
      <c r="D554" s="163" t="s">
        <v>479</v>
      </c>
      <c r="E554" s="164" t="s">
        <v>1969</v>
      </c>
      <c r="F554" s="165" t="s">
        <v>1970</v>
      </c>
      <c r="G554" s="166" t="s">
        <v>628</v>
      </c>
      <c r="H554" s="167">
        <v>14</v>
      </c>
      <c r="I554" s="168"/>
      <c r="J554" s="169">
        <f>ROUND(I554*H554,2)</f>
        <v>0</v>
      </c>
      <c r="K554" s="165" t="s">
        <v>1</v>
      </c>
      <c r="L554" s="170"/>
      <c r="M554" s="171" t="s">
        <v>1</v>
      </c>
      <c r="N554" s="172" t="s">
        <v>40</v>
      </c>
      <c r="O554" s="36"/>
      <c r="P554" s="123">
        <f>O554*H554</f>
        <v>0</v>
      </c>
      <c r="Q554" s="123">
        <v>1.4E-3</v>
      </c>
      <c r="R554" s="123">
        <f>Q554*H554</f>
        <v>1.9599999999999999E-2</v>
      </c>
      <c r="S554" s="123">
        <v>0</v>
      </c>
      <c r="T554" s="124">
        <f>S554*H554</f>
        <v>0</v>
      </c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R554" s="125" t="s">
        <v>209</v>
      </c>
      <c r="AT554" s="125" t="s">
        <v>479</v>
      </c>
      <c r="AU554" s="125" t="s">
        <v>80</v>
      </c>
      <c r="AY554" s="12" t="s">
        <v>135</v>
      </c>
      <c r="BE554" s="126">
        <f>IF(N554="základní",J554,0)</f>
        <v>0</v>
      </c>
      <c r="BF554" s="126">
        <f>IF(N554="snížená",J554,0)</f>
        <v>0</v>
      </c>
      <c r="BG554" s="126">
        <f>IF(N554="zákl. přenesená",J554,0)</f>
        <v>0</v>
      </c>
      <c r="BH554" s="126">
        <f>IF(N554="sníž. přenesená",J554,0)</f>
        <v>0</v>
      </c>
      <c r="BI554" s="126">
        <f>IF(N554="nulová",J554,0)</f>
        <v>0</v>
      </c>
      <c r="BJ554" s="12" t="s">
        <v>78</v>
      </c>
      <c r="BK554" s="126">
        <f>ROUND(I554*H554,2)</f>
        <v>0</v>
      </c>
      <c r="BL554" s="12" t="s">
        <v>141</v>
      </c>
      <c r="BM554" s="125" t="s">
        <v>1971</v>
      </c>
    </row>
    <row r="555" spans="1:65" s="2" customFormat="1" x14ac:dyDescent="0.2">
      <c r="A555" s="21"/>
      <c r="B555" s="22"/>
      <c r="C555" s="21"/>
      <c r="D555" s="127" t="s">
        <v>143</v>
      </c>
      <c r="E555" s="21"/>
      <c r="F555" s="128" t="s">
        <v>1970</v>
      </c>
      <c r="G555" s="21"/>
      <c r="H555" s="21"/>
      <c r="I555" s="49"/>
      <c r="J555" s="21"/>
      <c r="K555" s="21"/>
      <c r="L555" s="22"/>
      <c r="M555" s="129"/>
      <c r="N555" s="130"/>
      <c r="O555" s="36"/>
      <c r="P555" s="36"/>
      <c r="Q555" s="36"/>
      <c r="R555" s="36"/>
      <c r="S555" s="36"/>
      <c r="T555" s="37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T555" s="12" t="s">
        <v>143</v>
      </c>
      <c r="AU555" s="12" t="s">
        <v>80</v>
      </c>
    </row>
    <row r="556" spans="1:65" s="9" customFormat="1" x14ac:dyDescent="0.2">
      <c r="B556" s="138"/>
      <c r="D556" s="127" t="s">
        <v>149</v>
      </c>
      <c r="E556" s="139" t="s">
        <v>1</v>
      </c>
      <c r="F556" s="140" t="s">
        <v>215</v>
      </c>
      <c r="H556" s="141">
        <v>14</v>
      </c>
      <c r="I556" s="142"/>
      <c r="L556" s="138"/>
      <c r="M556" s="143"/>
      <c r="N556" s="144"/>
      <c r="O556" s="144"/>
      <c r="P556" s="144"/>
      <c r="Q556" s="144"/>
      <c r="R556" s="144"/>
      <c r="S556" s="144"/>
      <c r="T556" s="145"/>
      <c r="AT556" s="139" t="s">
        <v>149</v>
      </c>
      <c r="AU556" s="139" t="s">
        <v>80</v>
      </c>
      <c r="AV556" s="9" t="s">
        <v>80</v>
      </c>
      <c r="AW556" s="9" t="s">
        <v>32</v>
      </c>
      <c r="AX556" s="9" t="s">
        <v>78</v>
      </c>
      <c r="AY556" s="139" t="s">
        <v>135</v>
      </c>
    </row>
    <row r="557" spans="1:65" s="2" customFormat="1" ht="16.5" customHeight="1" x14ac:dyDescent="0.2">
      <c r="A557" s="21"/>
      <c r="B557" s="113"/>
      <c r="C557" s="163" t="s">
        <v>818</v>
      </c>
      <c r="D557" s="163" t="s">
        <v>479</v>
      </c>
      <c r="E557" s="164" t="s">
        <v>1972</v>
      </c>
      <c r="F557" s="165" t="s">
        <v>1973</v>
      </c>
      <c r="G557" s="166" t="s">
        <v>628</v>
      </c>
      <c r="H557" s="167">
        <v>5</v>
      </c>
      <c r="I557" s="168"/>
      <c r="J557" s="169">
        <f>ROUND(I557*H557,2)</f>
        <v>0</v>
      </c>
      <c r="K557" s="165" t="s">
        <v>1</v>
      </c>
      <c r="L557" s="170"/>
      <c r="M557" s="171" t="s">
        <v>1</v>
      </c>
      <c r="N557" s="172" t="s">
        <v>40</v>
      </c>
      <c r="O557" s="36"/>
      <c r="P557" s="123">
        <f>O557*H557</f>
        <v>0</v>
      </c>
      <c r="Q557" s="123">
        <v>1.4E-3</v>
      </c>
      <c r="R557" s="123">
        <f>Q557*H557</f>
        <v>7.0000000000000001E-3</v>
      </c>
      <c r="S557" s="123">
        <v>0</v>
      </c>
      <c r="T557" s="124">
        <f>S557*H557</f>
        <v>0</v>
      </c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R557" s="125" t="s">
        <v>209</v>
      </c>
      <c r="AT557" s="125" t="s">
        <v>479</v>
      </c>
      <c r="AU557" s="125" t="s">
        <v>80</v>
      </c>
      <c r="AY557" s="12" t="s">
        <v>135</v>
      </c>
      <c r="BE557" s="126">
        <f>IF(N557="základní",J557,0)</f>
        <v>0</v>
      </c>
      <c r="BF557" s="126">
        <f>IF(N557="snížená",J557,0)</f>
        <v>0</v>
      </c>
      <c r="BG557" s="126">
        <f>IF(N557="zákl. přenesená",J557,0)</f>
        <v>0</v>
      </c>
      <c r="BH557" s="126">
        <f>IF(N557="sníž. přenesená",J557,0)</f>
        <v>0</v>
      </c>
      <c r="BI557" s="126">
        <f>IF(N557="nulová",J557,0)</f>
        <v>0</v>
      </c>
      <c r="BJ557" s="12" t="s">
        <v>78</v>
      </c>
      <c r="BK557" s="126">
        <f>ROUND(I557*H557,2)</f>
        <v>0</v>
      </c>
      <c r="BL557" s="12" t="s">
        <v>141</v>
      </c>
      <c r="BM557" s="125" t="s">
        <v>1974</v>
      </c>
    </row>
    <row r="558" spans="1:65" s="2" customFormat="1" x14ac:dyDescent="0.2">
      <c r="A558" s="21"/>
      <c r="B558" s="22"/>
      <c r="C558" s="21"/>
      <c r="D558" s="127" t="s">
        <v>143</v>
      </c>
      <c r="E558" s="21"/>
      <c r="F558" s="128" t="s">
        <v>1973</v>
      </c>
      <c r="G558" s="21"/>
      <c r="H558" s="21"/>
      <c r="I558" s="49"/>
      <c r="J558" s="21"/>
      <c r="K558" s="21"/>
      <c r="L558" s="22"/>
      <c r="M558" s="129"/>
      <c r="N558" s="130"/>
      <c r="O558" s="36"/>
      <c r="P558" s="36"/>
      <c r="Q558" s="36"/>
      <c r="R558" s="36"/>
      <c r="S558" s="36"/>
      <c r="T558" s="37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T558" s="12" t="s">
        <v>143</v>
      </c>
      <c r="AU558" s="12" t="s">
        <v>80</v>
      </c>
    </row>
    <row r="559" spans="1:65" s="9" customFormat="1" x14ac:dyDescent="0.2">
      <c r="B559" s="138"/>
      <c r="D559" s="127" t="s">
        <v>149</v>
      </c>
      <c r="E559" s="139" t="s">
        <v>1</v>
      </c>
      <c r="F559" s="140" t="s">
        <v>1975</v>
      </c>
      <c r="H559" s="141">
        <v>5</v>
      </c>
      <c r="I559" s="142"/>
      <c r="L559" s="138"/>
      <c r="M559" s="143"/>
      <c r="N559" s="144"/>
      <c r="O559" s="144"/>
      <c r="P559" s="144"/>
      <c r="Q559" s="144"/>
      <c r="R559" s="144"/>
      <c r="S559" s="144"/>
      <c r="T559" s="145"/>
      <c r="AT559" s="139" t="s">
        <v>149</v>
      </c>
      <c r="AU559" s="139" t="s">
        <v>80</v>
      </c>
      <c r="AV559" s="9" t="s">
        <v>80</v>
      </c>
      <c r="AW559" s="9" t="s">
        <v>32</v>
      </c>
      <c r="AX559" s="9" t="s">
        <v>78</v>
      </c>
      <c r="AY559" s="139" t="s">
        <v>135</v>
      </c>
    </row>
    <row r="560" spans="1:65" s="2" customFormat="1" ht="16.5" customHeight="1" x14ac:dyDescent="0.2">
      <c r="A560" s="21"/>
      <c r="B560" s="113"/>
      <c r="C560" s="163" t="s">
        <v>824</v>
      </c>
      <c r="D560" s="163" t="s">
        <v>479</v>
      </c>
      <c r="E560" s="164" t="s">
        <v>1976</v>
      </c>
      <c r="F560" s="165" t="s">
        <v>1977</v>
      </c>
      <c r="G560" s="166" t="s">
        <v>628</v>
      </c>
      <c r="H560" s="167">
        <v>5</v>
      </c>
      <c r="I560" s="168"/>
      <c r="J560" s="169">
        <f>ROUND(I560*H560,2)</f>
        <v>0</v>
      </c>
      <c r="K560" s="165" t="s">
        <v>1</v>
      </c>
      <c r="L560" s="170"/>
      <c r="M560" s="171" t="s">
        <v>1</v>
      </c>
      <c r="N560" s="172" t="s">
        <v>40</v>
      </c>
      <c r="O560" s="36"/>
      <c r="P560" s="123">
        <f>O560*H560</f>
        <v>0</v>
      </c>
      <c r="Q560" s="123">
        <v>1.4E-3</v>
      </c>
      <c r="R560" s="123">
        <f>Q560*H560</f>
        <v>7.0000000000000001E-3</v>
      </c>
      <c r="S560" s="123">
        <v>0</v>
      </c>
      <c r="T560" s="124">
        <f>S560*H560</f>
        <v>0</v>
      </c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R560" s="125" t="s">
        <v>209</v>
      </c>
      <c r="AT560" s="125" t="s">
        <v>479</v>
      </c>
      <c r="AU560" s="125" t="s">
        <v>80</v>
      </c>
      <c r="AY560" s="12" t="s">
        <v>135</v>
      </c>
      <c r="BE560" s="126">
        <f>IF(N560="základní",J560,0)</f>
        <v>0</v>
      </c>
      <c r="BF560" s="126">
        <f>IF(N560="snížená",J560,0)</f>
        <v>0</v>
      </c>
      <c r="BG560" s="126">
        <f>IF(N560="zákl. přenesená",J560,0)</f>
        <v>0</v>
      </c>
      <c r="BH560" s="126">
        <f>IF(N560="sníž. přenesená",J560,0)</f>
        <v>0</v>
      </c>
      <c r="BI560" s="126">
        <f>IF(N560="nulová",J560,0)</f>
        <v>0</v>
      </c>
      <c r="BJ560" s="12" t="s">
        <v>78</v>
      </c>
      <c r="BK560" s="126">
        <f>ROUND(I560*H560,2)</f>
        <v>0</v>
      </c>
      <c r="BL560" s="12" t="s">
        <v>141</v>
      </c>
      <c r="BM560" s="125" t="s">
        <v>1978</v>
      </c>
    </row>
    <row r="561" spans="1:65" s="2" customFormat="1" x14ac:dyDescent="0.2">
      <c r="A561" s="21"/>
      <c r="B561" s="22"/>
      <c r="C561" s="21"/>
      <c r="D561" s="127" t="s">
        <v>143</v>
      </c>
      <c r="E561" s="21"/>
      <c r="F561" s="128" t="s">
        <v>1977</v>
      </c>
      <c r="G561" s="21"/>
      <c r="H561" s="21"/>
      <c r="I561" s="49"/>
      <c r="J561" s="21"/>
      <c r="K561" s="21"/>
      <c r="L561" s="22"/>
      <c r="M561" s="129"/>
      <c r="N561" s="130"/>
      <c r="O561" s="36"/>
      <c r="P561" s="36"/>
      <c r="Q561" s="36"/>
      <c r="R561" s="36"/>
      <c r="S561" s="36"/>
      <c r="T561" s="37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T561" s="12" t="s">
        <v>143</v>
      </c>
      <c r="AU561" s="12" t="s">
        <v>80</v>
      </c>
    </row>
    <row r="562" spans="1:65" s="9" customFormat="1" x14ac:dyDescent="0.2">
      <c r="B562" s="138"/>
      <c r="D562" s="127" t="s">
        <v>149</v>
      </c>
      <c r="E562" s="139" t="s">
        <v>1</v>
      </c>
      <c r="F562" s="140" t="s">
        <v>1979</v>
      </c>
      <c r="H562" s="141">
        <v>5</v>
      </c>
      <c r="I562" s="142"/>
      <c r="L562" s="138"/>
      <c r="M562" s="143"/>
      <c r="N562" s="144"/>
      <c r="O562" s="144"/>
      <c r="P562" s="144"/>
      <c r="Q562" s="144"/>
      <c r="R562" s="144"/>
      <c r="S562" s="144"/>
      <c r="T562" s="145"/>
      <c r="AT562" s="139" t="s">
        <v>149</v>
      </c>
      <c r="AU562" s="139" t="s">
        <v>80</v>
      </c>
      <c r="AV562" s="9" t="s">
        <v>80</v>
      </c>
      <c r="AW562" s="9" t="s">
        <v>32</v>
      </c>
      <c r="AX562" s="9" t="s">
        <v>78</v>
      </c>
      <c r="AY562" s="139" t="s">
        <v>135</v>
      </c>
    </row>
    <row r="563" spans="1:65" s="2" customFormat="1" ht="16.5" customHeight="1" x14ac:dyDescent="0.2">
      <c r="A563" s="21"/>
      <c r="B563" s="113"/>
      <c r="C563" s="163" t="s">
        <v>828</v>
      </c>
      <c r="D563" s="163" t="s">
        <v>479</v>
      </c>
      <c r="E563" s="164" t="s">
        <v>1980</v>
      </c>
      <c r="F563" s="165" t="s">
        <v>1981</v>
      </c>
      <c r="G563" s="166" t="s">
        <v>628</v>
      </c>
      <c r="H563" s="167">
        <v>4</v>
      </c>
      <c r="I563" s="168"/>
      <c r="J563" s="169">
        <f>ROUND(I563*H563,2)</f>
        <v>0</v>
      </c>
      <c r="K563" s="165" t="s">
        <v>1</v>
      </c>
      <c r="L563" s="170"/>
      <c r="M563" s="171" t="s">
        <v>1</v>
      </c>
      <c r="N563" s="172" t="s">
        <v>40</v>
      </c>
      <c r="O563" s="36"/>
      <c r="P563" s="123">
        <f>O563*H563</f>
        <v>0</v>
      </c>
      <c r="Q563" s="123">
        <v>1.4E-3</v>
      </c>
      <c r="R563" s="123">
        <f>Q563*H563</f>
        <v>5.5999999999999999E-3</v>
      </c>
      <c r="S563" s="123">
        <v>0</v>
      </c>
      <c r="T563" s="124">
        <f>S563*H563</f>
        <v>0</v>
      </c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R563" s="125" t="s">
        <v>209</v>
      </c>
      <c r="AT563" s="125" t="s">
        <v>479</v>
      </c>
      <c r="AU563" s="125" t="s">
        <v>80</v>
      </c>
      <c r="AY563" s="12" t="s">
        <v>135</v>
      </c>
      <c r="BE563" s="126">
        <f>IF(N563="základní",J563,0)</f>
        <v>0</v>
      </c>
      <c r="BF563" s="126">
        <f>IF(N563="snížená",J563,0)</f>
        <v>0</v>
      </c>
      <c r="BG563" s="126">
        <f>IF(N563="zákl. přenesená",J563,0)</f>
        <v>0</v>
      </c>
      <c r="BH563" s="126">
        <f>IF(N563="sníž. přenesená",J563,0)</f>
        <v>0</v>
      </c>
      <c r="BI563" s="126">
        <f>IF(N563="nulová",J563,0)</f>
        <v>0</v>
      </c>
      <c r="BJ563" s="12" t="s">
        <v>78</v>
      </c>
      <c r="BK563" s="126">
        <f>ROUND(I563*H563,2)</f>
        <v>0</v>
      </c>
      <c r="BL563" s="12" t="s">
        <v>141</v>
      </c>
      <c r="BM563" s="125" t="s">
        <v>1982</v>
      </c>
    </row>
    <row r="564" spans="1:65" s="2" customFormat="1" x14ac:dyDescent="0.2">
      <c r="A564" s="21"/>
      <c r="B564" s="22"/>
      <c r="C564" s="21"/>
      <c r="D564" s="127" t="s">
        <v>143</v>
      </c>
      <c r="E564" s="21"/>
      <c r="F564" s="128" t="s">
        <v>1981</v>
      </c>
      <c r="G564" s="21"/>
      <c r="H564" s="21"/>
      <c r="I564" s="49"/>
      <c r="J564" s="21"/>
      <c r="K564" s="21"/>
      <c r="L564" s="22"/>
      <c r="M564" s="129"/>
      <c r="N564" s="130"/>
      <c r="O564" s="36"/>
      <c r="P564" s="36"/>
      <c r="Q564" s="36"/>
      <c r="R564" s="36"/>
      <c r="S564" s="36"/>
      <c r="T564" s="37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T564" s="12" t="s">
        <v>143</v>
      </c>
      <c r="AU564" s="12" t="s">
        <v>80</v>
      </c>
    </row>
    <row r="565" spans="1:65" s="2" customFormat="1" ht="16.5" customHeight="1" x14ac:dyDescent="0.2">
      <c r="A565" s="21"/>
      <c r="B565" s="113"/>
      <c r="C565" s="163" t="s">
        <v>834</v>
      </c>
      <c r="D565" s="163" t="s">
        <v>479</v>
      </c>
      <c r="E565" s="164" t="s">
        <v>1983</v>
      </c>
      <c r="F565" s="165" t="s">
        <v>1984</v>
      </c>
      <c r="G565" s="166" t="s">
        <v>628</v>
      </c>
      <c r="H565" s="167">
        <v>8</v>
      </c>
      <c r="I565" s="168"/>
      <c r="J565" s="169">
        <f>ROUND(I565*H565,2)</f>
        <v>0</v>
      </c>
      <c r="K565" s="165" t="s">
        <v>1</v>
      </c>
      <c r="L565" s="170"/>
      <c r="M565" s="171" t="s">
        <v>1</v>
      </c>
      <c r="N565" s="172" t="s">
        <v>40</v>
      </c>
      <c r="O565" s="36"/>
      <c r="P565" s="123">
        <f>O565*H565</f>
        <v>0</v>
      </c>
      <c r="Q565" s="123">
        <v>1.4E-3</v>
      </c>
      <c r="R565" s="123">
        <f>Q565*H565</f>
        <v>1.12E-2</v>
      </c>
      <c r="S565" s="123">
        <v>0</v>
      </c>
      <c r="T565" s="124">
        <f>S565*H565</f>
        <v>0</v>
      </c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R565" s="125" t="s">
        <v>209</v>
      </c>
      <c r="AT565" s="125" t="s">
        <v>479</v>
      </c>
      <c r="AU565" s="125" t="s">
        <v>80</v>
      </c>
      <c r="AY565" s="12" t="s">
        <v>135</v>
      </c>
      <c r="BE565" s="126">
        <f>IF(N565="základní",J565,0)</f>
        <v>0</v>
      </c>
      <c r="BF565" s="126">
        <f>IF(N565="snížená",J565,0)</f>
        <v>0</v>
      </c>
      <c r="BG565" s="126">
        <f>IF(N565="zákl. přenesená",J565,0)</f>
        <v>0</v>
      </c>
      <c r="BH565" s="126">
        <f>IF(N565="sníž. přenesená",J565,0)</f>
        <v>0</v>
      </c>
      <c r="BI565" s="126">
        <f>IF(N565="nulová",J565,0)</f>
        <v>0</v>
      </c>
      <c r="BJ565" s="12" t="s">
        <v>78</v>
      </c>
      <c r="BK565" s="126">
        <f>ROUND(I565*H565,2)</f>
        <v>0</v>
      </c>
      <c r="BL565" s="12" t="s">
        <v>141</v>
      </c>
      <c r="BM565" s="125" t="s">
        <v>1985</v>
      </c>
    </row>
    <row r="566" spans="1:65" s="2" customFormat="1" x14ac:dyDescent="0.2">
      <c r="A566" s="21"/>
      <c r="B566" s="22"/>
      <c r="C566" s="21"/>
      <c r="D566" s="127" t="s">
        <v>143</v>
      </c>
      <c r="E566" s="21"/>
      <c r="F566" s="128" t="s">
        <v>1984</v>
      </c>
      <c r="G566" s="21"/>
      <c r="H566" s="21"/>
      <c r="I566" s="49"/>
      <c r="J566" s="21"/>
      <c r="K566" s="21"/>
      <c r="L566" s="22"/>
      <c r="M566" s="129"/>
      <c r="N566" s="130"/>
      <c r="O566" s="36"/>
      <c r="P566" s="36"/>
      <c r="Q566" s="36"/>
      <c r="R566" s="36"/>
      <c r="S566" s="36"/>
      <c r="T566" s="37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T566" s="12" t="s">
        <v>143</v>
      </c>
      <c r="AU566" s="12" t="s">
        <v>80</v>
      </c>
    </row>
    <row r="567" spans="1:65" s="9" customFormat="1" x14ac:dyDescent="0.2">
      <c r="B567" s="138"/>
      <c r="D567" s="127" t="s">
        <v>149</v>
      </c>
      <c r="E567" s="139" t="s">
        <v>1</v>
      </c>
      <c r="F567" s="140" t="s">
        <v>1868</v>
      </c>
      <c r="H567" s="141">
        <v>8</v>
      </c>
      <c r="I567" s="142"/>
      <c r="L567" s="138"/>
      <c r="M567" s="143"/>
      <c r="N567" s="144"/>
      <c r="O567" s="144"/>
      <c r="P567" s="144"/>
      <c r="Q567" s="144"/>
      <c r="R567" s="144"/>
      <c r="S567" s="144"/>
      <c r="T567" s="145"/>
      <c r="AT567" s="139" t="s">
        <v>149</v>
      </c>
      <c r="AU567" s="139" t="s">
        <v>80</v>
      </c>
      <c r="AV567" s="9" t="s">
        <v>80</v>
      </c>
      <c r="AW567" s="9" t="s">
        <v>32</v>
      </c>
      <c r="AX567" s="9" t="s">
        <v>78</v>
      </c>
      <c r="AY567" s="139" t="s">
        <v>135</v>
      </c>
    </row>
    <row r="568" spans="1:65" s="2" customFormat="1" ht="16.5" customHeight="1" x14ac:dyDescent="0.2">
      <c r="A568" s="21"/>
      <c r="B568" s="113"/>
      <c r="C568" s="163" t="s">
        <v>838</v>
      </c>
      <c r="D568" s="163" t="s">
        <v>479</v>
      </c>
      <c r="E568" s="164" t="s">
        <v>1986</v>
      </c>
      <c r="F568" s="165" t="s">
        <v>1987</v>
      </c>
      <c r="G568" s="166" t="s">
        <v>628</v>
      </c>
      <c r="H568" s="167">
        <v>15</v>
      </c>
      <c r="I568" s="168"/>
      <c r="J568" s="169">
        <f>ROUND(I568*H568,2)</f>
        <v>0</v>
      </c>
      <c r="K568" s="165" t="s">
        <v>1</v>
      </c>
      <c r="L568" s="170"/>
      <c r="M568" s="171" t="s">
        <v>1</v>
      </c>
      <c r="N568" s="172" t="s">
        <v>40</v>
      </c>
      <c r="O568" s="36"/>
      <c r="P568" s="123">
        <f>O568*H568</f>
        <v>0</v>
      </c>
      <c r="Q568" s="123">
        <v>5.4000000000000001E-4</v>
      </c>
      <c r="R568" s="123">
        <f>Q568*H568</f>
        <v>8.0999999999999996E-3</v>
      </c>
      <c r="S568" s="123">
        <v>0</v>
      </c>
      <c r="T568" s="124">
        <f>S568*H568</f>
        <v>0</v>
      </c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R568" s="125" t="s">
        <v>209</v>
      </c>
      <c r="AT568" s="125" t="s">
        <v>479</v>
      </c>
      <c r="AU568" s="125" t="s">
        <v>80</v>
      </c>
      <c r="AY568" s="12" t="s">
        <v>135</v>
      </c>
      <c r="BE568" s="126">
        <f>IF(N568="základní",J568,0)</f>
        <v>0</v>
      </c>
      <c r="BF568" s="126">
        <f>IF(N568="snížená",J568,0)</f>
        <v>0</v>
      </c>
      <c r="BG568" s="126">
        <f>IF(N568="zákl. přenesená",J568,0)</f>
        <v>0</v>
      </c>
      <c r="BH568" s="126">
        <f>IF(N568="sníž. přenesená",J568,0)</f>
        <v>0</v>
      </c>
      <c r="BI568" s="126">
        <f>IF(N568="nulová",J568,0)</f>
        <v>0</v>
      </c>
      <c r="BJ568" s="12" t="s">
        <v>78</v>
      </c>
      <c r="BK568" s="126">
        <f>ROUND(I568*H568,2)</f>
        <v>0</v>
      </c>
      <c r="BL568" s="12" t="s">
        <v>141</v>
      </c>
      <c r="BM568" s="125" t="s">
        <v>1988</v>
      </c>
    </row>
    <row r="569" spans="1:65" s="2" customFormat="1" x14ac:dyDescent="0.2">
      <c r="A569" s="21"/>
      <c r="B569" s="22"/>
      <c r="C569" s="21"/>
      <c r="D569" s="127" t="s">
        <v>143</v>
      </c>
      <c r="E569" s="21"/>
      <c r="F569" s="128" t="s">
        <v>1987</v>
      </c>
      <c r="G569" s="21"/>
      <c r="H569" s="21"/>
      <c r="I569" s="49"/>
      <c r="J569" s="21"/>
      <c r="K569" s="21"/>
      <c r="L569" s="22"/>
      <c r="M569" s="129"/>
      <c r="N569" s="130"/>
      <c r="O569" s="36"/>
      <c r="P569" s="36"/>
      <c r="Q569" s="36"/>
      <c r="R569" s="36"/>
      <c r="S569" s="36"/>
      <c r="T569" s="37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T569" s="12" t="s">
        <v>143</v>
      </c>
      <c r="AU569" s="12" t="s">
        <v>80</v>
      </c>
    </row>
    <row r="570" spans="1:65" s="9" customFormat="1" x14ac:dyDescent="0.2">
      <c r="B570" s="138"/>
      <c r="D570" s="127" t="s">
        <v>149</v>
      </c>
      <c r="E570" s="139" t="s">
        <v>1</v>
      </c>
      <c r="F570" s="140" t="s">
        <v>1989</v>
      </c>
      <c r="H570" s="141">
        <v>15</v>
      </c>
      <c r="I570" s="142"/>
      <c r="L570" s="138"/>
      <c r="M570" s="143"/>
      <c r="N570" s="144"/>
      <c r="O570" s="144"/>
      <c r="P570" s="144"/>
      <c r="Q570" s="144"/>
      <c r="R570" s="144"/>
      <c r="S570" s="144"/>
      <c r="T570" s="145"/>
      <c r="AT570" s="139" t="s">
        <v>149</v>
      </c>
      <c r="AU570" s="139" t="s">
        <v>80</v>
      </c>
      <c r="AV570" s="9" t="s">
        <v>80</v>
      </c>
      <c r="AW570" s="9" t="s">
        <v>32</v>
      </c>
      <c r="AX570" s="9" t="s">
        <v>78</v>
      </c>
      <c r="AY570" s="139" t="s">
        <v>135</v>
      </c>
    </row>
    <row r="571" spans="1:65" s="2" customFormat="1" ht="16.5" customHeight="1" x14ac:dyDescent="0.2">
      <c r="A571" s="21"/>
      <c r="B571" s="113"/>
      <c r="C571" s="163" t="s">
        <v>230</v>
      </c>
      <c r="D571" s="163" t="s">
        <v>479</v>
      </c>
      <c r="E571" s="164" t="s">
        <v>1990</v>
      </c>
      <c r="F571" s="165" t="s">
        <v>1991</v>
      </c>
      <c r="G571" s="166" t="s">
        <v>628</v>
      </c>
      <c r="H571" s="167">
        <v>15</v>
      </c>
      <c r="I571" s="168"/>
      <c r="J571" s="169">
        <f>ROUND(I571*H571,2)</f>
        <v>0</v>
      </c>
      <c r="K571" s="165" t="s">
        <v>1</v>
      </c>
      <c r="L571" s="170"/>
      <c r="M571" s="171" t="s">
        <v>1</v>
      </c>
      <c r="N571" s="172" t="s">
        <v>40</v>
      </c>
      <c r="O571" s="36"/>
      <c r="P571" s="123">
        <f>O571*H571</f>
        <v>0</v>
      </c>
      <c r="Q571" s="123">
        <v>5.4000000000000001E-4</v>
      </c>
      <c r="R571" s="123">
        <f>Q571*H571</f>
        <v>8.0999999999999996E-3</v>
      </c>
      <c r="S571" s="123">
        <v>0</v>
      </c>
      <c r="T571" s="124">
        <f>S571*H571</f>
        <v>0</v>
      </c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R571" s="125" t="s">
        <v>209</v>
      </c>
      <c r="AT571" s="125" t="s">
        <v>479</v>
      </c>
      <c r="AU571" s="125" t="s">
        <v>80</v>
      </c>
      <c r="AY571" s="12" t="s">
        <v>135</v>
      </c>
      <c r="BE571" s="126">
        <f>IF(N571="základní",J571,0)</f>
        <v>0</v>
      </c>
      <c r="BF571" s="126">
        <f>IF(N571="snížená",J571,0)</f>
        <v>0</v>
      </c>
      <c r="BG571" s="126">
        <f>IF(N571="zákl. přenesená",J571,0)</f>
        <v>0</v>
      </c>
      <c r="BH571" s="126">
        <f>IF(N571="sníž. přenesená",J571,0)</f>
        <v>0</v>
      </c>
      <c r="BI571" s="126">
        <f>IF(N571="nulová",J571,0)</f>
        <v>0</v>
      </c>
      <c r="BJ571" s="12" t="s">
        <v>78</v>
      </c>
      <c r="BK571" s="126">
        <f>ROUND(I571*H571,2)</f>
        <v>0</v>
      </c>
      <c r="BL571" s="12" t="s">
        <v>141</v>
      </c>
      <c r="BM571" s="125" t="s">
        <v>1992</v>
      </c>
    </row>
    <row r="572" spans="1:65" s="2" customFormat="1" x14ac:dyDescent="0.2">
      <c r="A572" s="21"/>
      <c r="B572" s="22"/>
      <c r="C572" s="21"/>
      <c r="D572" s="127" t="s">
        <v>143</v>
      </c>
      <c r="E572" s="21"/>
      <c r="F572" s="128" t="s">
        <v>1991</v>
      </c>
      <c r="G572" s="21"/>
      <c r="H572" s="21"/>
      <c r="I572" s="49"/>
      <c r="J572" s="21"/>
      <c r="K572" s="21"/>
      <c r="L572" s="22"/>
      <c r="M572" s="129"/>
      <c r="N572" s="130"/>
      <c r="O572" s="36"/>
      <c r="P572" s="36"/>
      <c r="Q572" s="36"/>
      <c r="R572" s="36"/>
      <c r="S572" s="36"/>
      <c r="T572" s="37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T572" s="12" t="s">
        <v>143</v>
      </c>
      <c r="AU572" s="12" t="s">
        <v>80</v>
      </c>
    </row>
    <row r="573" spans="1:65" s="2" customFormat="1" ht="16.5" customHeight="1" x14ac:dyDescent="0.2">
      <c r="A573" s="21"/>
      <c r="B573" s="113"/>
      <c r="C573" s="163" t="s">
        <v>846</v>
      </c>
      <c r="D573" s="163" t="s">
        <v>479</v>
      </c>
      <c r="E573" s="164" t="s">
        <v>1993</v>
      </c>
      <c r="F573" s="165" t="s">
        <v>1994</v>
      </c>
      <c r="G573" s="166" t="s">
        <v>628</v>
      </c>
      <c r="H573" s="167">
        <v>71</v>
      </c>
      <c r="I573" s="168"/>
      <c r="J573" s="169">
        <f>ROUND(I573*H573,2)</f>
        <v>0</v>
      </c>
      <c r="K573" s="165" t="s">
        <v>155</v>
      </c>
      <c r="L573" s="170"/>
      <c r="M573" s="171" t="s">
        <v>1</v>
      </c>
      <c r="N573" s="172" t="s">
        <v>40</v>
      </c>
      <c r="O573" s="36"/>
      <c r="P573" s="123">
        <f>O573*H573</f>
        <v>0</v>
      </c>
      <c r="Q573" s="123">
        <v>7.2000000000000005E-4</v>
      </c>
      <c r="R573" s="123">
        <f>Q573*H573</f>
        <v>5.1120000000000006E-2</v>
      </c>
      <c r="S573" s="123">
        <v>0</v>
      </c>
      <c r="T573" s="124">
        <f>S573*H573</f>
        <v>0</v>
      </c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R573" s="125" t="s">
        <v>209</v>
      </c>
      <c r="AT573" s="125" t="s">
        <v>479</v>
      </c>
      <c r="AU573" s="125" t="s">
        <v>80</v>
      </c>
      <c r="AY573" s="12" t="s">
        <v>135</v>
      </c>
      <c r="BE573" s="126">
        <f>IF(N573="základní",J573,0)</f>
        <v>0</v>
      </c>
      <c r="BF573" s="126">
        <f>IF(N573="snížená",J573,0)</f>
        <v>0</v>
      </c>
      <c r="BG573" s="126">
        <f>IF(N573="zákl. přenesená",J573,0)</f>
        <v>0</v>
      </c>
      <c r="BH573" s="126">
        <f>IF(N573="sníž. přenesená",J573,0)</f>
        <v>0</v>
      </c>
      <c r="BI573" s="126">
        <f>IF(N573="nulová",J573,0)</f>
        <v>0</v>
      </c>
      <c r="BJ573" s="12" t="s">
        <v>78</v>
      </c>
      <c r="BK573" s="126">
        <f>ROUND(I573*H573,2)</f>
        <v>0</v>
      </c>
      <c r="BL573" s="12" t="s">
        <v>141</v>
      </c>
      <c r="BM573" s="125" t="s">
        <v>1995</v>
      </c>
    </row>
    <row r="574" spans="1:65" s="2" customFormat="1" x14ac:dyDescent="0.2">
      <c r="A574" s="21"/>
      <c r="B574" s="22"/>
      <c r="C574" s="21"/>
      <c r="D574" s="127" t="s">
        <v>143</v>
      </c>
      <c r="E574" s="21"/>
      <c r="F574" s="128" t="s">
        <v>1994</v>
      </c>
      <c r="G574" s="21"/>
      <c r="H574" s="21"/>
      <c r="I574" s="49"/>
      <c r="J574" s="21"/>
      <c r="K574" s="21"/>
      <c r="L574" s="22"/>
      <c r="M574" s="129"/>
      <c r="N574" s="130"/>
      <c r="O574" s="36"/>
      <c r="P574" s="36"/>
      <c r="Q574" s="36"/>
      <c r="R574" s="36"/>
      <c r="S574" s="36"/>
      <c r="T574" s="37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T574" s="12" t="s">
        <v>143</v>
      </c>
      <c r="AU574" s="12" t="s">
        <v>80</v>
      </c>
    </row>
    <row r="575" spans="1:65" s="9" customFormat="1" x14ac:dyDescent="0.2">
      <c r="B575" s="138"/>
      <c r="D575" s="127" t="s">
        <v>149</v>
      </c>
      <c r="E575" s="139" t="s">
        <v>1</v>
      </c>
      <c r="F575" s="140" t="s">
        <v>1996</v>
      </c>
      <c r="H575" s="141">
        <v>71</v>
      </c>
      <c r="I575" s="142"/>
      <c r="L575" s="138"/>
      <c r="M575" s="143"/>
      <c r="N575" s="144"/>
      <c r="O575" s="144"/>
      <c r="P575" s="144"/>
      <c r="Q575" s="144"/>
      <c r="R575" s="144"/>
      <c r="S575" s="144"/>
      <c r="T575" s="145"/>
      <c r="AT575" s="139" t="s">
        <v>149</v>
      </c>
      <c r="AU575" s="139" t="s">
        <v>80</v>
      </c>
      <c r="AV575" s="9" t="s">
        <v>80</v>
      </c>
      <c r="AW575" s="9" t="s">
        <v>32</v>
      </c>
      <c r="AX575" s="9" t="s">
        <v>78</v>
      </c>
      <c r="AY575" s="139" t="s">
        <v>135</v>
      </c>
    </row>
    <row r="576" spans="1:65" s="2" customFormat="1" ht="24" customHeight="1" x14ac:dyDescent="0.2">
      <c r="A576" s="21"/>
      <c r="B576" s="113"/>
      <c r="C576" s="114" t="s">
        <v>850</v>
      </c>
      <c r="D576" s="114" t="s">
        <v>137</v>
      </c>
      <c r="E576" s="115" t="s">
        <v>1997</v>
      </c>
      <c r="F576" s="116" t="s">
        <v>1998</v>
      </c>
      <c r="G576" s="117" t="s">
        <v>628</v>
      </c>
      <c r="H576" s="118">
        <v>24</v>
      </c>
      <c r="I576" s="119"/>
      <c r="J576" s="120">
        <f>ROUND(I576*H576,2)</f>
        <v>0</v>
      </c>
      <c r="K576" s="116" t="s">
        <v>155</v>
      </c>
      <c r="L576" s="22"/>
      <c r="M576" s="121" t="s">
        <v>1</v>
      </c>
      <c r="N576" s="122" t="s">
        <v>40</v>
      </c>
      <c r="O576" s="36"/>
      <c r="P576" s="123">
        <f>O576*H576</f>
        <v>0</v>
      </c>
      <c r="Q576" s="123">
        <v>0</v>
      </c>
      <c r="R576" s="123">
        <f>Q576*H576</f>
        <v>0</v>
      </c>
      <c r="S576" s="123">
        <v>0</v>
      </c>
      <c r="T576" s="124">
        <f>S576*H576</f>
        <v>0</v>
      </c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R576" s="125" t="s">
        <v>141</v>
      </c>
      <c r="AT576" s="125" t="s">
        <v>137</v>
      </c>
      <c r="AU576" s="125" t="s">
        <v>80</v>
      </c>
      <c r="AY576" s="12" t="s">
        <v>135</v>
      </c>
      <c r="BE576" s="126">
        <f>IF(N576="základní",J576,0)</f>
        <v>0</v>
      </c>
      <c r="BF576" s="126">
        <f>IF(N576="snížená",J576,0)</f>
        <v>0</v>
      </c>
      <c r="BG576" s="126">
        <f>IF(N576="zákl. přenesená",J576,0)</f>
        <v>0</v>
      </c>
      <c r="BH576" s="126">
        <f>IF(N576="sníž. přenesená",J576,0)</f>
        <v>0</v>
      </c>
      <c r="BI576" s="126">
        <f>IF(N576="nulová",J576,0)</f>
        <v>0</v>
      </c>
      <c r="BJ576" s="12" t="s">
        <v>78</v>
      </c>
      <c r="BK576" s="126">
        <f>ROUND(I576*H576,2)</f>
        <v>0</v>
      </c>
      <c r="BL576" s="12" t="s">
        <v>141</v>
      </c>
      <c r="BM576" s="125" t="s">
        <v>1999</v>
      </c>
    </row>
    <row r="577" spans="1:65" s="2" customFormat="1" ht="29.25" x14ac:dyDescent="0.2">
      <c r="A577" s="21"/>
      <c r="B577" s="22"/>
      <c r="C577" s="21"/>
      <c r="D577" s="127" t="s">
        <v>143</v>
      </c>
      <c r="E577" s="21"/>
      <c r="F577" s="128" t="s">
        <v>2000</v>
      </c>
      <c r="G577" s="21"/>
      <c r="H577" s="21"/>
      <c r="I577" s="49"/>
      <c r="J577" s="21"/>
      <c r="K577" s="21"/>
      <c r="L577" s="22"/>
      <c r="M577" s="129"/>
      <c r="N577" s="130"/>
      <c r="O577" s="36"/>
      <c r="P577" s="36"/>
      <c r="Q577" s="36"/>
      <c r="R577" s="36"/>
      <c r="S577" s="36"/>
      <c r="T577" s="37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T577" s="12" t="s">
        <v>143</v>
      </c>
      <c r="AU577" s="12" t="s">
        <v>80</v>
      </c>
    </row>
    <row r="578" spans="1:65" s="2" customFormat="1" ht="19.5" x14ac:dyDescent="0.2">
      <c r="A578" s="21"/>
      <c r="B578" s="22"/>
      <c r="C578" s="21"/>
      <c r="D578" s="127" t="s">
        <v>171</v>
      </c>
      <c r="E578" s="21"/>
      <c r="F578" s="154" t="s">
        <v>1647</v>
      </c>
      <c r="G578" s="21"/>
      <c r="H578" s="21"/>
      <c r="I578" s="49"/>
      <c r="J578" s="21"/>
      <c r="K578" s="21"/>
      <c r="L578" s="22"/>
      <c r="M578" s="129"/>
      <c r="N578" s="130"/>
      <c r="O578" s="36"/>
      <c r="P578" s="36"/>
      <c r="Q578" s="36"/>
      <c r="R578" s="36"/>
      <c r="S578" s="36"/>
      <c r="T578" s="37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T578" s="12" t="s">
        <v>171</v>
      </c>
      <c r="AU578" s="12" t="s">
        <v>80</v>
      </c>
    </row>
    <row r="579" spans="1:65" s="9" customFormat="1" x14ac:dyDescent="0.2">
      <c r="B579" s="138"/>
      <c r="D579" s="127" t="s">
        <v>149</v>
      </c>
      <c r="E579" s="139" t="s">
        <v>1</v>
      </c>
      <c r="F579" s="140" t="s">
        <v>2001</v>
      </c>
      <c r="H579" s="141">
        <v>7</v>
      </c>
      <c r="I579" s="142"/>
      <c r="L579" s="138"/>
      <c r="M579" s="143"/>
      <c r="N579" s="144"/>
      <c r="O579" s="144"/>
      <c r="P579" s="144"/>
      <c r="Q579" s="144"/>
      <c r="R579" s="144"/>
      <c r="S579" s="144"/>
      <c r="T579" s="145"/>
      <c r="AT579" s="139" t="s">
        <v>149</v>
      </c>
      <c r="AU579" s="139" t="s">
        <v>80</v>
      </c>
      <c r="AV579" s="9" t="s">
        <v>80</v>
      </c>
      <c r="AW579" s="9" t="s">
        <v>32</v>
      </c>
      <c r="AX579" s="9" t="s">
        <v>72</v>
      </c>
      <c r="AY579" s="139" t="s">
        <v>135</v>
      </c>
    </row>
    <row r="580" spans="1:65" s="9" customFormat="1" x14ac:dyDescent="0.2">
      <c r="B580" s="138"/>
      <c r="D580" s="127" t="s">
        <v>149</v>
      </c>
      <c r="E580" s="139" t="s">
        <v>1</v>
      </c>
      <c r="F580" s="140" t="s">
        <v>2002</v>
      </c>
      <c r="H580" s="141">
        <v>5</v>
      </c>
      <c r="I580" s="142"/>
      <c r="L580" s="138"/>
      <c r="M580" s="143"/>
      <c r="N580" s="144"/>
      <c r="O580" s="144"/>
      <c r="P580" s="144"/>
      <c r="Q580" s="144"/>
      <c r="R580" s="144"/>
      <c r="S580" s="144"/>
      <c r="T580" s="145"/>
      <c r="AT580" s="139" t="s">
        <v>149</v>
      </c>
      <c r="AU580" s="139" t="s">
        <v>80</v>
      </c>
      <c r="AV580" s="9" t="s">
        <v>80</v>
      </c>
      <c r="AW580" s="9" t="s">
        <v>32</v>
      </c>
      <c r="AX580" s="9" t="s">
        <v>72</v>
      </c>
      <c r="AY580" s="139" t="s">
        <v>135</v>
      </c>
    </row>
    <row r="581" spans="1:65" s="9" customFormat="1" x14ac:dyDescent="0.2">
      <c r="B581" s="138"/>
      <c r="D581" s="127" t="s">
        <v>149</v>
      </c>
      <c r="E581" s="139" t="s">
        <v>1</v>
      </c>
      <c r="F581" s="140" t="s">
        <v>2003</v>
      </c>
      <c r="H581" s="141">
        <v>12</v>
      </c>
      <c r="I581" s="142"/>
      <c r="L581" s="138"/>
      <c r="M581" s="143"/>
      <c r="N581" s="144"/>
      <c r="O581" s="144"/>
      <c r="P581" s="144"/>
      <c r="Q581" s="144"/>
      <c r="R581" s="144"/>
      <c r="S581" s="144"/>
      <c r="T581" s="145"/>
      <c r="AT581" s="139" t="s">
        <v>149</v>
      </c>
      <c r="AU581" s="139" t="s">
        <v>80</v>
      </c>
      <c r="AV581" s="9" t="s">
        <v>80</v>
      </c>
      <c r="AW581" s="9" t="s">
        <v>32</v>
      </c>
      <c r="AX581" s="9" t="s">
        <v>72</v>
      </c>
      <c r="AY581" s="139" t="s">
        <v>135</v>
      </c>
    </row>
    <row r="582" spans="1:65" s="10" customFormat="1" x14ac:dyDescent="0.2">
      <c r="B582" s="146"/>
      <c r="D582" s="127" t="s">
        <v>149</v>
      </c>
      <c r="E582" s="147" t="s">
        <v>1</v>
      </c>
      <c r="F582" s="148" t="s">
        <v>165</v>
      </c>
      <c r="H582" s="149">
        <v>24</v>
      </c>
      <c r="I582" s="150"/>
      <c r="L582" s="146"/>
      <c r="M582" s="151"/>
      <c r="N582" s="152"/>
      <c r="O582" s="152"/>
      <c r="P582" s="152"/>
      <c r="Q582" s="152"/>
      <c r="R582" s="152"/>
      <c r="S582" s="152"/>
      <c r="T582" s="153"/>
      <c r="AT582" s="147" t="s">
        <v>149</v>
      </c>
      <c r="AU582" s="147" t="s">
        <v>80</v>
      </c>
      <c r="AV582" s="10" t="s">
        <v>141</v>
      </c>
      <c r="AW582" s="10" t="s">
        <v>32</v>
      </c>
      <c r="AX582" s="10" t="s">
        <v>78</v>
      </c>
      <c r="AY582" s="147" t="s">
        <v>135</v>
      </c>
    </row>
    <row r="583" spans="1:65" s="2" customFormat="1" ht="16.5" customHeight="1" x14ac:dyDescent="0.2">
      <c r="A583" s="21"/>
      <c r="B583" s="113"/>
      <c r="C583" s="163" t="s">
        <v>855</v>
      </c>
      <c r="D583" s="163" t="s">
        <v>479</v>
      </c>
      <c r="E583" s="164" t="s">
        <v>2004</v>
      </c>
      <c r="F583" s="165" t="s">
        <v>2005</v>
      </c>
      <c r="G583" s="166" t="s">
        <v>628</v>
      </c>
      <c r="H583" s="167">
        <v>3</v>
      </c>
      <c r="I583" s="168"/>
      <c r="J583" s="169">
        <f>ROUND(I583*H583,2)</f>
        <v>0</v>
      </c>
      <c r="K583" s="165" t="s">
        <v>1</v>
      </c>
      <c r="L583" s="170"/>
      <c r="M583" s="171" t="s">
        <v>1</v>
      </c>
      <c r="N583" s="172" t="s">
        <v>40</v>
      </c>
      <c r="O583" s="36"/>
      <c r="P583" s="123">
        <f>O583*H583</f>
        <v>0</v>
      </c>
      <c r="Q583" s="123">
        <v>6.7000000000000002E-3</v>
      </c>
      <c r="R583" s="123">
        <f>Q583*H583</f>
        <v>2.01E-2</v>
      </c>
      <c r="S583" s="123">
        <v>0</v>
      </c>
      <c r="T583" s="124">
        <f>S583*H583</f>
        <v>0</v>
      </c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R583" s="125" t="s">
        <v>209</v>
      </c>
      <c r="AT583" s="125" t="s">
        <v>479</v>
      </c>
      <c r="AU583" s="125" t="s">
        <v>80</v>
      </c>
      <c r="AY583" s="12" t="s">
        <v>135</v>
      </c>
      <c r="BE583" s="126">
        <f>IF(N583="základní",J583,0)</f>
        <v>0</v>
      </c>
      <c r="BF583" s="126">
        <f>IF(N583="snížená",J583,0)</f>
        <v>0</v>
      </c>
      <c r="BG583" s="126">
        <f>IF(N583="zákl. přenesená",J583,0)</f>
        <v>0</v>
      </c>
      <c r="BH583" s="126">
        <f>IF(N583="sníž. přenesená",J583,0)</f>
        <v>0</v>
      </c>
      <c r="BI583" s="126">
        <f>IF(N583="nulová",J583,0)</f>
        <v>0</v>
      </c>
      <c r="BJ583" s="12" t="s">
        <v>78</v>
      </c>
      <c r="BK583" s="126">
        <f>ROUND(I583*H583,2)</f>
        <v>0</v>
      </c>
      <c r="BL583" s="12" t="s">
        <v>141</v>
      </c>
      <c r="BM583" s="125" t="s">
        <v>2006</v>
      </c>
    </row>
    <row r="584" spans="1:65" s="2" customFormat="1" x14ac:dyDescent="0.2">
      <c r="A584" s="21"/>
      <c r="B584" s="22"/>
      <c r="C584" s="21"/>
      <c r="D584" s="127" t="s">
        <v>143</v>
      </c>
      <c r="E584" s="21"/>
      <c r="F584" s="128" t="s">
        <v>2005</v>
      </c>
      <c r="G584" s="21"/>
      <c r="H584" s="21"/>
      <c r="I584" s="49"/>
      <c r="J584" s="21"/>
      <c r="K584" s="21"/>
      <c r="L584" s="22"/>
      <c r="M584" s="129"/>
      <c r="N584" s="130"/>
      <c r="O584" s="36"/>
      <c r="P584" s="36"/>
      <c r="Q584" s="36"/>
      <c r="R584" s="36"/>
      <c r="S584" s="36"/>
      <c r="T584" s="37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T584" s="12" t="s">
        <v>143</v>
      </c>
      <c r="AU584" s="12" t="s">
        <v>80</v>
      </c>
    </row>
    <row r="585" spans="1:65" s="2" customFormat="1" ht="16.5" customHeight="1" x14ac:dyDescent="0.2">
      <c r="A585" s="21"/>
      <c r="B585" s="113"/>
      <c r="C585" s="163" t="s">
        <v>859</v>
      </c>
      <c r="D585" s="163" t="s">
        <v>479</v>
      </c>
      <c r="E585" s="164" t="s">
        <v>2007</v>
      </c>
      <c r="F585" s="165" t="s">
        <v>2008</v>
      </c>
      <c r="G585" s="166" t="s">
        <v>628</v>
      </c>
      <c r="H585" s="167">
        <v>2</v>
      </c>
      <c r="I585" s="168"/>
      <c r="J585" s="169">
        <f>ROUND(I585*H585,2)</f>
        <v>0</v>
      </c>
      <c r="K585" s="165" t="s">
        <v>1</v>
      </c>
      <c r="L585" s="170"/>
      <c r="M585" s="171" t="s">
        <v>1</v>
      </c>
      <c r="N585" s="172" t="s">
        <v>40</v>
      </c>
      <c r="O585" s="36"/>
      <c r="P585" s="123">
        <f>O585*H585</f>
        <v>0</v>
      </c>
      <c r="Q585" s="123">
        <v>6.7000000000000002E-3</v>
      </c>
      <c r="R585" s="123">
        <f>Q585*H585</f>
        <v>1.34E-2</v>
      </c>
      <c r="S585" s="123">
        <v>0</v>
      </c>
      <c r="T585" s="124">
        <f>S585*H585</f>
        <v>0</v>
      </c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R585" s="125" t="s">
        <v>209</v>
      </c>
      <c r="AT585" s="125" t="s">
        <v>479</v>
      </c>
      <c r="AU585" s="125" t="s">
        <v>80</v>
      </c>
      <c r="AY585" s="12" t="s">
        <v>135</v>
      </c>
      <c r="BE585" s="126">
        <f>IF(N585="základní",J585,0)</f>
        <v>0</v>
      </c>
      <c r="BF585" s="126">
        <f>IF(N585="snížená",J585,0)</f>
        <v>0</v>
      </c>
      <c r="BG585" s="126">
        <f>IF(N585="zákl. přenesená",J585,0)</f>
        <v>0</v>
      </c>
      <c r="BH585" s="126">
        <f>IF(N585="sníž. přenesená",J585,0)</f>
        <v>0</v>
      </c>
      <c r="BI585" s="126">
        <f>IF(N585="nulová",J585,0)</f>
        <v>0</v>
      </c>
      <c r="BJ585" s="12" t="s">
        <v>78</v>
      </c>
      <c r="BK585" s="126">
        <f>ROUND(I585*H585,2)</f>
        <v>0</v>
      </c>
      <c r="BL585" s="12" t="s">
        <v>141</v>
      </c>
      <c r="BM585" s="125" t="s">
        <v>2009</v>
      </c>
    </row>
    <row r="586" spans="1:65" s="2" customFormat="1" x14ac:dyDescent="0.2">
      <c r="A586" s="21"/>
      <c r="B586" s="22"/>
      <c r="C586" s="21"/>
      <c r="D586" s="127" t="s">
        <v>143</v>
      </c>
      <c r="E586" s="21"/>
      <c r="F586" s="128" t="s">
        <v>2008</v>
      </c>
      <c r="G586" s="21"/>
      <c r="H586" s="21"/>
      <c r="I586" s="49"/>
      <c r="J586" s="21"/>
      <c r="K586" s="21"/>
      <c r="L586" s="22"/>
      <c r="M586" s="129"/>
      <c r="N586" s="130"/>
      <c r="O586" s="36"/>
      <c r="P586" s="36"/>
      <c r="Q586" s="36"/>
      <c r="R586" s="36"/>
      <c r="S586" s="36"/>
      <c r="T586" s="37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T586" s="12" t="s">
        <v>143</v>
      </c>
      <c r="AU586" s="12" t="s">
        <v>80</v>
      </c>
    </row>
    <row r="587" spans="1:65" s="2" customFormat="1" ht="16.5" customHeight="1" x14ac:dyDescent="0.2">
      <c r="A587" s="21"/>
      <c r="B587" s="113"/>
      <c r="C587" s="163" t="s">
        <v>864</v>
      </c>
      <c r="D587" s="163" t="s">
        <v>479</v>
      </c>
      <c r="E587" s="164" t="s">
        <v>2010</v>
      </c>
      <c r="F587" s="165" t="s">
        <v>2011</v>
      </c>
      <c r="G587" s="166" t="s">
        <v>628</v>
      </c>
      <c r="H587" s="167">
        <v>2</v>
      </c>
      <c r="I587" s="168"/>
      <c r="J587" s="169">
        <f>ROUND(I587*H587,2)</f>
        <v>0</v>
      </c>
      <c r="K587" s="165" t="s">
        <v>1</v>
      </c>
      <c r="L587" s="170"/>
      <c r="M587" s="171" t="s">
        <v>1</v>
      </c>
      <c r="N587" s="172" t="s">
        <v>40</v>
      </c>
      <c r="O587" s="36"/>
      <c r="P587" s="123">
        <f>O587*H587</f>
        <v>0</v>
      </c>
      <c r="Q587" s="123">
        <v>6.7000000000000002E-3</v>
      </c>
      <c r="R587" s="123">
        <f>Q587*H587</f>
        <v>1.34E-2</v>
      </c>
      <c r="S587" s="123">
        <v>0</v>
      </c>
      <c r="T587" s="124">
        <f>S587*H587</f>
        <v>0</v>
      </c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R587" s="125" t="s">
        <v>209</v>
      </c>
      <c r="AT587" s="125" t="s">
        <v>479</v>
      </c>
      <c r="AU587" s="125" t="s">
        <v>80</v>
      </c>
      <c r="AY587" s="12" t="s">
        <v>135</v>
      </c>
      <c r="BE587" s="126">
        <f>IF(N587="základní",J587,0)</f>
        <v>0</v>
      </c>
      <c r="BF587" s="126">
        <f>IF(N587="snížená",J587,0)</f>
        <v>0</v>
      </c>
      <c r="BG587" s="126">
        <f>IF(N587="zákl. přenesená",J587,0)</f>
        <v>0</v>
      </c>
      <c r="BH587" s="126">
        <f>IF(N587="sníž. přenesená",J587,0)</f>
        <v>0</v>
      </c>
      <c r="BI587" s="126">
        <f>IF(N587="nulová",J587,0)</f>
        <v>0</v>
      </c>
      <c r="BJ587" s="12" t="s">
        <v>78</v>
      </c>
      <c r="BK587" s="126">
        <f>ROUND(I587*H587,2)</f>
        <v>0</v>
      </c>
      <c r="BL587" s="12" t="s">
        <v>141</v>
      </c>
      <c r="BM587" s="125" t="s">
        <v>2012</v>
      </c>
    </row>
    <row r="588" spans="1:65" s="2" customFormat="1" x14ac:dyDescent="0.2">
      <c r="A588" s="21"/>
      <c r="B588" s="22"/>
      <c r="C588" s="21"/>
      <c r="D588" s="127" t="s">
        <v>143</v>
      </c>
      <c r="E588" s="21"/>
      <c r="F588" s="128" t="s">
        <v>2011</v>
      </c>
      <c r="G588" s="21"/>
      <c r="H588" s="21"/>
      <c r="I588" s="49"/>
      <c r="J588" s="21"/>
      <c r="K588" s="21"/>
      <c r="L588" s="22"/>
      <c r="M588" s="129"/>
      <c r="N588" s="130"/>
      <c r="O588" s="36"/>
      <c r="P588" s="36"/>
      <c r="Q588" s="36"/>
      <c r="R588" s="36"/>
      <c r="S588" s="36"/>
      <c r="T588" s="37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T588" s="12" t="s">
        <v>143</v>
      </c>
      <c r="AU588" s="12" t="s">
        <v>80</v>
      </c>
    </row>
    <row r="589" spans="1:65" s="2" customFormat="1" ht="16.5" customHeight="1" x14ac:dyDescent="0.2">
      <c r="A589" s="21"/>
      <c r="B589" s="113"/>
      <c r="C589" s="163" t="s">
        <v>869</v>
      </c>
      <c r="D589" s="163" t="s">
        <v>479</v>
      </c>
      <c r="E589" s="164" t="s">
        <v>2013</v>
      </c>
      <c r="F589" s="165" t="s">
        <v>2014</v>
      </c>
      <c r="G589" s="166" t="s">
        <v>628</v>
      </c>
      <c r="H589" s="167">
        <v>5</v>
      </c>
      <c r="I589" s="168"/>
      <c r="J589" s="169">
        <f>ROUND(I589*H589,2)</f>
        <v>0</v>
      </c>
      <c r="K589" s="165" t="s">
        <v>1</v>
      </c>
      <c r="L589" s="170"/>
      <c r="M589" s="171" t="s">
        <v>1</v>
      </c>
      <c r="N589" s="172" t="s">
        <v>40</v>
      </c>
      <c r="O589" s="36"/>
      <c r="P589" s="123">
        <f>O589*H589</f>
        <v>0</v>
      </c>
      <c r="Q589" s="123">
        <v>1.81E-3</v>
      </c>
      <c r="R589" s="123">
        <f>Q589*H589</f>
        <v>9.049999999999999E-3</v>
      </c>
      <c r="S589" s="123">
        <v>0</v>
      </c>
      <c r="T589" s="124">
        <f>S589*H589</f>
        <v>0</v>
      </c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R589" s="125" t="s">
        <v>209</v>
      </c>
      <c r="AT589" s="125" t="s">
        <v>479</v>
      </c>
      <c r="AU589" s="125" t="s">
        <v>80</v>
      </c>
      <c r="AY589" s="12" t="s">
        <v>135</v>
      </c>
      <c r="BE589" s="126">
        <f>IF(N589="základní",J589,0)</f>
        <v>0</v>
      </c>
      <c r="BF589" s="126">
        <f>IF(N589="snížená",J589,0)</f>
        <v>0</v>
      </c>
      <c r="BG589" s="126">
        <f>IF(N589="zákl. přenesená",J589,0)</f>
        <v>0</v>
      </c>
      <c r="BH589" s="126">
        <f>IF(N589="sníž. přenesená",J589,0)</f>
        <v>0</v>
      </c>
      <c r="BI589" s="126">
        <f>IF(N589="nulová",J589,0)</f>
        <v>0</v>
      </c>
      <c r="BJ589" s="12" t="s">
        <v>78</v>
      </c>
      <c r="BK589" s="126">
        <f>ROUND(I589*H589,2)</f>
        <v>0</v>
      </c>
      <c r="BL589" s="12" t="s">
        <v>141</v>
      </c>
      <c r="BM589" s="125" t="s">
        <v>2015</v>
      </c>
    </row>
    <row r="590" spans="1:65" s="2" customFormat="1" x14ac:dyDescent="0.2">
      <c r="A590" s="21"/>
      <c r="B590" s="22"/>
      <c r="C590" s="21"/>
      <c r="D590" s="127" t="s">
        <v>143</v>
      </c>
      <c r="E590" s="21"/>
      <c r="F590" s="128" t="s">
        <v>2014</v>
      </c>
      <c r="G590" s="21"/>
      <c r="H590" s="21"/>
      <c r="I590" s="49"/>
      <c r="J590" s="21"/>
      <c r="K590" s="21"/>
      <c r="L590" s="22"/>
      <c r="M590" s="129"/>
      <c r="N590" s="130"/>
      <c r="O590" s="36"/>
      <c r="P590" s="36"/>
      <c r="Q590" s="36"/>
      <c r="R590" s="36"/>
      <c r="S590" s="36"/>
      <c r="T590" s="37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T590" s="12" t="s">
        <v>143</v>
      </c>
      <c r="AU590" s="12" t="s">
        <v>80</v>
      </c>
    </row>
    <row r="591" spans="1:65" s="2" customFormat="1" ht="16.5" customHeight="1" x14ac:dyDescent="0.2">
      <c r="A591" s="21"/>
      <c r="B591" s="113"/>
      <c r="C591" s="163" t="s">
        <v>877</v>
      </c>
      <c r="D591" s="163" t="s">
        <v>479</v>
      </c>
      <c r="E591" s="164" t="s">
        <v>2016</v>
      </c>
      <c r="F591" s="165" t="s">
        <v>2017</v>
      </c>
      <c r="G591" s="166" t="s">
        <v>628</v>
      </c>
      <c r="H591" s="167">
        <v>5</v>
      </c>
      <c r="I591" s="168"/>
      <c r="J591" s="169">
        <f>ROUND(I591*H591,2)</f>
        <v>0</v>
      </c>
      <c r="K591" s="165" t="s">
        <v>1</v>
      </c>
      <c r="L591" s="170"/>
      <c r="M591" s="171" t="s">
        <v>1</v>
      </c>
      <c r="N591" s="172" t="s">
        <v>40</v>
      </c>
      <c r="O591" s="36"/>
      <c r="P591" s="123">
        <f>O591*H591</f>
        <v>0</v>
      </c>
      <c r="Q591" s="123">
        <v>1.81E-3</v>
      </c>
      <c r="R591" s="123">
        <f>Q591*H591</f>
        <v>9.049999999999999E-3</v>
      </c>
      <c r="S591" s="123">
        <v>0</v>
      </c>
      <c r="T591" s="124">
        <f>S591*H591</f>
        <v>0</v>
      </c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R591" s="125" t="s">
        <v>209</v>
      </c>
      <c r="AT591" s="125" t="s">
        <v>479</v>
      </c>
      <c r="AU591" s="125" t="s">
        <v>80</v>
      </c>
      <c r="AY591" s="12" t="s">
        <v>135</v>
      </c>
      <c r="BE591" s="126">
        <f>IF(N591="základní",J591,0)</f>
        <v>0</v>
      </c>
      <c r="BF591" s="126">
        <f>IF(N591="snížená",J591,0)</f>
        <v>0</v>
      </c>
      <c r="BG591" s="126">
        <f>IF(N591="zákl. přenesená",J591,0)</f>
        <v>0</v>
      </c>
      <c r="BH591" s="126">
        <f>IF(N591="sníž. přenesená",J591,0)</f>
        <v>0</v>
      </c>
      <c r="BI591" s="126">
        <f>IF(N591="nulová",J591,0)</f>
        <v>0</v>
      </c>
      <c r="BJ591" s="12" t="s">
        <v>78</v>
      </c>
      <c r="BK591" s="126">
        <f>ROUND(I591*H591,2)</f>
        <v>0</v>
      </c>
      <c r="BL591" s="12" t="s">
        <v>141</v>
      </c>
      <c r="BM591" s="125" t="s">
        <v>2018</v>
      </c>
    </row>
    <row r="592" spans="1:65" s="2" customFormat="1" x14ac:dyDescent="0.2">
      <c r="A592" s="21"/>
      <c r="B592" s="22"/>
      <c r="C592" s="21"/>
      <c r="D592" s="127" t="s">
        <v>143</v>
      </c>
      <c r="E592" s="21"/>
      <c r="F592" s="128" t="s">
        <v>2017</v>
      </c>
      <c r="G592" s="21"/>
      <c r="H592" s="21"/>
      <c r="I592" s="49"/>
      <c r="J592" s="21"/>
      <c r="K592" s="21"/>
      <c r="L592" s="22"/>
      <c r="M592" s="129"/>
      <c r="N592" s="130"/>
      <c r="O592" s="36"/>
      <c r="P592" s="36"/>
      <c r="Q592" s="36"/>
      <c r="R592" s="36"/>
      <c r="S592" s="36"/>
      <c r="T592" s="37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T592" s="12" t="s">
        <v>143</v>
      </c>
      <c r="AU592" s="12" t="s">
        <v>80</v>
      </c>
    </row>
    <row r="593" spans="1:65" s="2" customFormat="1" ht="16.5" customHeight="1" x14ac:dyDescent="0.2">
      <c r="A593" s="21"/>
      <c r="B593" s="113"/>
      <c r="C593" s="163" t="s">
        <v>885</v>
      </c>
      <c r="D593" s="163" t="s">
        <v>479</v>
      </c>
      <c r="E593" s="164" t="s">
        <v>2019</v>
      </c>
      <c r="F593" s="165" t="s">
        <v>2020</v>
      </c>
      <c r="G593" s="166" t="s">
        <v>628</v>
      </c>
      <c r="H593" s="167">
        <v>12</v>
      </c>
      <c r="I593" s="168"/>
      <c r="J593" s="169">
        <f>ROUND(I593*H593,2)</f>
        <v>0</v>
      </c>
      <c r="K593" s="165" t="s">
        <v>155</v>
      </c>
      <c r="L593" s="170"/>
      <c r="M593" s="171" t="s">
        <v>1</v>
      </c>
      <c r="N593" s="172" t="s">
        <v>40</v>
      </c>
      <c r="O593" s="36"/>
      <c r="P593" s="123">
        <f>O593*H593</f>
        <v>0</v>
      </c>
      <c r="Q593" s="123">
        <v>1.81E-3</v>
      </c>
      <c r="R593" s="123">
        <f>Q593*H593</f>
        <v>2.172E-2</v>
      </c>
      <c r="S593" s="123">
        <v>0</v>
      </c>
      <c r="T593" s="124">
        <f>S593*H593</f>
        <v>0</v>
      </c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R593" s="125" t="s">
        <v>209</v>
      </c>
      <c r="AT593" s="125" t="s">
        <v>479</v>
      </c>
      <c r="AU593" s="125" t="s">
        <v>80</v>
      </c>
      <c r="AY593" s="12" t="s">
        <v>135</v>
      </c>
      <c r="BE593" s="126">
        <f>IF(N593="základní",J593,0)</f>
        <v>0</v>
      </c>
      <c r="BF593" s="126">
        <f>IF(N593="snížená",J593,0)</f>
        <v>0</v>
      </c>
      <c r="BG593" s="126">
        <f>IF(N593="zákl. přenesená",J593,0)</f>
        <v>0</v>
      </c>
      <c r="BH593" s="126">
        <f>IF(N593="sníž. přenesená",J593,0)</f>
        <v>0</v>
      </c>
      <c r="BI593" s="126">
        <f>IF(N593="nulová",J593,0)</f>
        <v>0</v>
      </c>
      <c r="BJ593" s="12" t="s">
        <v>78</v>
      </c>
      <c r="BK593" s="126">
        <f>ROUND(I593*H593,2)</f>
        <v>0</v>
      </c>
      <c r="BL593" s="12" t="s">
        <v>141</v>
      </c>
      <c r="BM593" s="125" t="s">
        <v>2021</v>
      </c>
    </row>
    <row r="594" spans="1:65" s="2" customFormat="1" x14ac:dyDescent="0.2">
      <c r="A594" s="21"/>
      <c r="B594" s="22"/>
      <c r="C594" s="21"/>
      <c r="D594" s="127" t="s">
        <v>143</v>
      </c>
      <c r="E594" s="21"/>
      <c r="F594" s="128" t="s">
        <v>2020</v>
      </c>
      <c r="G594" s="21"/>
      <c r="H594" s="21"/>
      <c r="I594" s="49"/>
      <c r="J594" s="21"/>
      <c r="K594" s="21"/>
      <c r="L594" s="22"/>
      <c r="M594" s="129"/>
      <c r="N594" s="130"/>
      <c r="O594" s="36"/>
      <c r="P594" s="36"/>
      <c r="Q594" s="36"/>
      <c r="R594" s="36"/>
      <c r="S594" s="36"/>
      <c r="T594" s="37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T594" s="12" t="s">
        <v>143</v>
      </c>
      <c r="AU594" s="12" t="s">
        <v>80</v>
      </c>
    </row>
    <row r="595" spans="1:65" s="2" customFormat="1" ht="16.5" customHeight="1" x14ac:dyDescent="0.2">
      <c r="A595" s="21"/>
      <c r="B595" s="113"/>
      <c r="C595" s="114" t="s">
        <v>890</v>
      </c>
      <c r="D595" s="114" t="s">
        <v>137</v>
      </c>
      <c r="E595" s="115" t="s">
        <v>2022</v>
      </c>
      <c r="F595" s="116" t="s">
        <v>2023</v>
      </c>
      <c r="G595" s="117" t="s">
        <v>628</v>
      </c>
      <c r="H595" s="118">
        <v>4</v>
      </c>
      <c r="I595" s="119"/>
      <c r="J595" s="120">
        <f>ROUND(I595*H595,2)</f>
        <v>0</v>
      </c>
      <c r="K595" s="116" t="s">
        <v>155</v>
      </c>
      <c r="L595" s="22"/>
      <c r="M595" s="121" t="s">
        <v>1</v>
      </c>
      <c r="N595" s="122" t="s">
        <v>40</v>
      </c>
      <c r="O595" s="36"/>
      <c r="P595" s="123">
        <f>O595*H595</f>
        <v>0</v>
      </c>
      <c r="Q595" s="123">
        <v>8.5999999999999998E-4</v>
      </c>
      <c r="R595" s="123">
        <f>Q595*H595</f>
        <v>3.4399999999999999E-3</v>
      </c>
      <c r="S595" s="123">
        <v>0</v>
      </c>
      <c r="T595" s="124">
        <f>S595*H595</f>
        <v>0</v>
      </c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R595" s="125" t="s">
        <v>141</v>
      </c>
      <c r="AT595" s="125" t="s">
        <v>137</v>
      </c>
      <c r="AU595" s="125" t="s">
        <v>80</v>
      </c>
      <c r="AY595" s="12" t="s">
        <v>135</v>
      </c>
      <c r="BE595" s="126">
        <f>IF(N595="základní",J595,0)</f>
        <v>0</v>
      </c>
      <c r="BF595" s="126">
        <f>IF(N595="snížená",J595,0)</f>
        <v>0</v>
      </c>
      <c r="BG595" s="126">
        <f>IF(N595="zákl. přenesená",J595,0)</f>
        <v>0</v>
      </c>
      <c r="BH595" s="126">
        <f>IF(N595="sníž. přenesená",J595,0)</f>
        <v>0</v>
      </c>
      <c r="BI595" s="126">
        <f>IF(N595="nulová",J595,0)</f>
        <v>0</v>
      </c>
      <c r="BJ595" s="12" t="s">
        <v>78</v>
      </c>
      <c r="BK595" s="126">
        <f>ROUND(I595*H595,2)</f>
        <v>0</v>
      </c>
      <c r="BL595" s="12" t="s">
        <v>141</v>
      </c>
      <c r="BM595" s="125" t="s">
        <v>2024</v>
      </c>
    </row>
    <row r="596" spans="1:65" s="2" customFormat="1" ht="29.25" x14ac:dyDescent="0.2">
      <c r="A596" s="21"/>
      <c r="B596" s="22"/>
      <c r="C596" s="21"/>
      <c r="D596" s="127" t="s">
        <v>143</v>
      </c>
      <c r="E596" s="21"/>
      <c r="F596" s="128" t="s">
        <v>2025</v>
      </c>
      <c r="G596" s="21"/>
      <c r="H596" s="21"/>
      <c r="I596" s="49"/>
      <c r="J596" s="21"/>
      <c r="K596" s="21"/>
      <c r="L596" s="22"/>
      <c r="M596" s="129"/>
      <c r="N596" s="130"/>
      <c r="O596" s="36"/>
      <c r="P596" s="36"/>
      <c r="Q596" s="36"/>
      <c r="R596" s="36"/>
      <c r="S596" s="36"/>
      <c r="T596" s="37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T596" s="12" t="s">
        <v>143</v>
      </c>
      <c r="AU596" s="12" t="s">
        <v>80</v>
      </c>
    </row>
    <row r="597" spans="1:65" s="2" customFormat="1" ht="19.5" x14ac:dyDescent="0.2">
      <c r="A597" s="21"/>
      <c r="B597" s="22"/>
      <c r="C597" s="21"/>
      <c r="D597" s="127" t="s">
        <v>171</v>
      </c>
      <c r="E597" s="21"/>
      <c r="F597" s="154" t="s">
        <v>1647</v>
      </c>
      <c r="G597" s="21"/>
      <c r="H597" s="21"/>
      <c r="I597" s="49"/>
      <c r="J597" s="21"/>
      <c r="K597" s="21"/>
      <c r="L597" s="22"/>
      <c r="M597" s="129"/>
      <c r="N597" s="130"/>
      <c r="O597" s="36"/>
      <c r="P597" s="36"/>
      <c r="Q597" s="36"/>
      <c r="R597" s="36"/>
      <c r="S597" s="36"/>
      <c r="T597" s="37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T597" s="12" t="s">
        <v>171</v>
      </c>
      <c r="AU597" s="12" t="s">
        <v>80</v>
      </c>
    </row>
    <row r="598" spans="1:65" s="9" customFormat="1" x14ac:dyDescent="0.2">
      <c r="B598" s="138"/>
      <c r="D598" s="127" t="s">
        <v>149</v>
      </c>
      <c r="E598" s="139" t="s">
        <v>1</v>
      </c>
      <c r="F598" s="140" t="s">
        <v>141</v>
      </c>
      <c r="H598" s="141">
        <v>4</v>
      </c>
      <c r="I598" s="142"/>
      <c r="L598" s="138"/>
      <c r="M598" s="143"/>
      <c r="N598" s="144"/>
      <c r="O598" s="144"/>
      <c r="P598" s="144"/>
      <c r="Q598" s="144"/>
      <c r="R598" s="144"/>
      <c r="S598" s="144"/>
      <c r="T598" s="145"/>
      <c r="AT598" s="139" t="s">
        <v>149</v>
      </c>
      <c r="AU598" s="139" t="s">
        <v>80</v>
      </c>
      <c r="AV598" s="9" t="s">
        <v>80</v>
      </c>
      <c r="AW598" s="9" t="s">
        <v>32</v>
      </c>
      <c r="AX598" s="9" t="s">
        <v>78</v>
      </c>
      <c r="AY598" s="139" t="s">
        <v>135</v>
      </c>
    </row>
    <row r="599" spans="1:65" s="2" customFormat="1" ht="24" customHeight="1" x14ac:dyDescent="0.2">
      <c r="A599" s="21"/>
      <c r="B599" s="113"/>
      <c r="C599" s="163" t="s">
        <v>897</v>
      </c>
      <c r="D599" s="163" t="s">
        <v>479</v>
      </c>
      <c r="E599" s="164" t="s">
        <v>2026</v>
      </c>
      <c r="F599" s="165" t="s">
        <v>2027</v>
      </c>
      <c r="G599" s="166" t="s">
        <v>628</v>
      </c>
      <c r="H599" s="167">
        <v>4</v>
      </c>
      <c r="I599" s="168"/>
      <c r="J599" s="169">
        <f>ROUND(I599*H599,2)</f>
        <v>0</v>
      </c>
      <c r="K599" s="165" t="s">
        <v>155</v>
      </c>
      <c r="L599" s="170"/>
      <c r="M599" s="171" t="s">
        <v>1</v>
      </c>
      <c r="N599" s="172" t="s">
        <v>40</v>
      </c>
      <c r="O599" s="36"/>
      <c r="P599" s="123">
        <f>O599*H599</f>
        <v>0</v>
      </c>
      <c r="Q599" s="123">
        <v>1.7999999999999999E-2</v>
      </c>
      <c r="R599" s="123">
        <f>Q599*H599</f>
        <v>7.1999999999999995E-2</v>
      </c>
      <c r="S599" s="123">
        <v>0</v>
      </c>
      <c r="T599" s="124">
        <f>S599*H599</f>
        <v>0</v>
      </c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R599" s="125" t="s">
        <v>209</v>
      </c>
      <c r="AT599" s="125" t="s">
        <v>479</v>
      </c>
      <c r="AU599" s="125" t="s">
        <v>80</v>
      </c>
      <c r="AY599" s="12" t="s">
        <v>135</v>
      </c>
      <c r="BE599" s="126">
        <f>IF(N599="základní",J599,0)</f>
        <v>0</v>
      </c>
      <c r="BF599" s="126">
        <f>IF(N599="snížená",J599,0)</f>
        <v>0</v>
      </c>
      <c r="BG599" s="126">
        <f>IF(N599="zákl. přenesená",J599,0)</f>
        <v>0</v>
      </c>
      <c r="BH599" s="126">
        <f>IF(N599="sníž. přenesená",J599,0)</f>
        <v>0</v>
      </c>
      <c r="BI599" s="126">
        <f>IF(N599="nulová",J599,0)</f>
        <v>0</v>
      </c>
      <c r="BJ599" s="12" t="s">
        <v>78</v>
      </c>
      <c r="BK599" s="126">
        <f>ROUND(I599*H599,2)</f>
        <v>0</v>
      </c>
      <c r="BL599" s="12" t="s">
        <v>141</v>
      </c>
      <c r="BM599" s="125" t="s">
        <v>2028</v>
      </c>
    </row>
    <row r="600" spans="1:65" s="2" customFormat="1" ht="19.5" x14ac:dyDescent="0.2">
      <c r="A600" s="21"/>
      <c r="B600" s="22"/>
      <c r="C600" s="21"/>
      <c r="D600" s="127" t="s">
        <v>143</v>
      </c>
      <c r="E600" s="21"/>
      <c r="F600" s="128" t="s">
        <v>2027</v>
      </c>
      <c r="G600" s="21"/>
      <c r="H600" s="21"/>
      <c r="I600" s="49"/>
      <c r="J600" s="21"/>
      <c r="K600" s="21"/>
      <c r="L600" s="22"/>
      <c r="M600" s="129"/>
      <c r="N600" s="130"/>
      <c r="O600" s="36"/>
      <c r="P600" s="36"/>
      <c r="Q600" s="36"/>
      <c r="R600" s="36"/>
      <c r="S600" s="36"/>
      <c r="T600" s="37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T600" s="12" t="s">
        <v>143</v>
      </c>
      <c r="AU600" s="12" t="s">
        <v>80</v>
      </c>
    </row>
    <row r="601" spans="1:65" s="2" customFormat="1" ht="16.5" customHeight="1" x14ac:dyDescent="0.2">
      <c r="A601" s="21"/>
      <c r="B601" s="113"/>
      <c r="C601" s="114" t="s">
        <v>902</v>
      </c>
      <c r="D601" s="114" t="s">
        <v>137</v>
      </c>
      <c r="E601" s="115" t="s">
        <v>2029</v>
      </c>
      <c r="F601" s="116" t="s">
        <v>2030</v>
      </c>
      <c r="G601" s="117" t="s">
        <v>628</v>
      </c>
      <c r="H601" s="118">
        <v>3</v>
      </c>
      <c r="I601" s="119"/>
      <c r="J601" s="120">
        <f>ROUND(I601*H601,2)</f>
        <v>0</v>
      </c>
      <c r="K601" s="116" t="s">
        <v>155</v>
      </c>
      <c r="L601" s="22"/>
      <c r="M601" s="121" t="s">
        <v>1</v>
      </c>
      <c r="N601" s="122" t="s">
        <v>40</v>
      </c>
      <c r="O601" s="36"/>
      <c r="P601" s="123">
        <f>O601*H601</f>
        <v>0</v>
      </c>
      <c r="Q601" s="123">
        <v>3.4000000000000002E-4</v>
      </c>
      <c r="R601" s="123">
        <f>Q601*H601</f>
        <v>1.0200000000000001E-3</v>
      </c>
      <c r="S601" s="123">
        <v>0</v>
      </c>
      <c r="T601" s="124">
        <f>S601*H601</f>
        <v>0</v>
      </c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R601" s="125" t="s">
        <v>141</v>
      </c>
      <c r="AT601" s="125" t="s">
        <v>137</v>
      </c>
      <c r="AU601" s="125" t="s">
        <v>80</v>
      </c>
      <c r="AY601" s="12" t="s">
        <v>135</v>
      </c>
      <c r="BE601" s="126">
        <f>IF(N601="základní",J601,0)</f>
        <v>0</v>
      </c>
      <c r="BF601" s="126">
        <f>IF(N601="snížená",J601,0)</f>
        <v>0</v>
      </c>
      <c r="BG601" s="126">
        <f>IF(N601="zákl. přenesená",J601,0)</f>
        <v>0</v>
      </c>
      <c r="BH601" s="126">
        <f>IF(N601="sníž. přenesená",J601,0)</f>
        <v>0</v>
      </c>
      <c r="BI601" s="126">
        <f>IF(N601="nulová",J601,0)</f>
        <v>0</v>
      </c>
      <c r="BJ601" s="12" t="s">
        <v>78</v>
      </c>
      <c r="BK601" s="126">
        <f>ROUND(I601*H601,2)</f>
        <v>0</v>
      </c>
      <c r="BL601" s="12" t="s">
        <v>141</v>
      </c>
      <c r="BM601" s="125" t="s">
        <v>2031</v>
      </c>
    </row>
    <row r="602" spans="1:65" s="2" customFormat="1" ht="19.5" x14ac:dyDescent="0.2">
      <c r="A602" s="21"/>
      <c r="B602" s="22"/>
      <c r="C602" s="21"/>
      <c r="D602" s="127" t="s">
        <v>143</v>
      </c>
      <c r="E602" s="21"/>
      <c r="F602" s="128" t="s">
        <v>2032</v>
      </c>
      <c r="G602" s="21"/>
      <c r="H602" s="21"/>
      <c r="I602" s="49"/>
      <c r="J602" s="21"/>
      <c r="K602" s="21"/>
      <c r="L602" s="22"/>
      <c r="M602" s="129"/>
      <c r="N602" s="130"/>
      <c r="O602" s="36"/>
      <c r="P602" s="36"/>
      <c r="Q602" s="36"/>
      <c r="R602" s="36"/>
      <c r="S602" s="36"/>
      <c r="T602" s="37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T602" s="12" t="s">
        <v>143</v>
      </c>
      <c r="AU602" s="12" t="s">
        <v>80</v>
      </c>
    </row>
    <row r="603" spans="1:65" s="2" customFormat="1" ht="19.5" x14ac:dyDescent="0.2">
      <c r="A603" s="21"/>
      <c r="B603" s="22"/>
      <c r="C603" s="21"/>
      <c r="D603" s="127" t="s">
        <v>171</v>
      </c>
      <c r="E603" s="21"/>
      <c r="F603" s="154" t="s">
        <v>1647</v>
      </c>
      <c r="G603" s="21"/>
      <c r="H603" s="21"/>
      <c r="I603" s="49"/>
      <c r="J603" s="21"/>
      <c r="K603" s="21"/>
      <c r="L603" s="22"/>
      <c r="M603" s="129"/>
      <c r="N603" s="130"/>
      <c r="O603" s="36"/>
      <c r="P603" s="36"/>
      <c r="Q603" s="36"/>
      <c r="R603" s="36"/>
      <c r="S603" s="36"/>
      <c r="T603" s="37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T603" s="12" t="s">
        <v>171</v>
      </c>
      <c r="AU603" s="12" t="s">
        <v>80</v>
      </c>
    </row>
    <row r="604" spans="1:65" s="9" customFormat="1" x14ac:dyDescent="0.2">
      <c r="B604" s="138"/>
      <c r="D604" s="127" t="s">
        <v>149</v>
      </c>
      <c r="E604" s="139" t="s">
        <v>1</v>
      </c>
      <c r="F604" s="140" t="s">
        <v>152</v>
      </c>
      <c r="H604" s="141">
        <v>3</v>
      </c>
      <c r="I604" s="142"/>
      <c r="L604" s="138"/>
      <c r="M604" s="143"/>
      <c r="N604" s="144"/>
      <c r="O604" s="144"/>
      <c r="P604" s="144"/>
      <c r="Q604" s="144"/>
      <c r="R604" s="144"/>
      <c r="S604" s="144"/>
      <c r="T604" s="145"/>
      <c r="AT604" s="139" t="s">
        <v>149</v>
      </c>
      <c r="AU604" s="139" t="s">
        <v>80</v>
      </c>
      <c r="AV604" s="9" t="s">
        <v>80</v>
      </c>
      <c r="AW604" s="9" t="s">
        <v>32</v>
      </c>
      <c r="AX604" s="9" t="s">
        <v>78</v>
      </c>
      <c r="AY604" s="139" t="s">
        <v>135</v>
      </c>
    </row>
    <row r="605" spans="1:65" s="2" customFormat="1" ht="24" customHeight="1" x14ac:dyDescent="0.2">
      <c r="A605" s="21"/>
      <c r="B605" s="113"/>
      <c r="C605" s="163" t="s">
        <v>907</v>
      </c>
      <c r="D605" s="163" t="s">
        <v>479</v>
      </c>
      <c r="E605" s="164" t="s">
        <v>2033</v>
      </c>
      <c r="F605" s="165" t="s">
        <v>2034</v>
      </c>
      <c r="G605" s="166" t="s">
        <v>628</v>
      </c>
      <c r="H605" s="167">
        <v>3</v>
      </c>
      <c r="I605" s="168"/>
      <c r="J605" s="169">
        <f>ROUND(I605*H605,2)</f>
        <v>0</v>
      </c>
      <c r="K605" s="165" t="s">
        <v>155</v>
      </c>
      <c r="L605" s="170"/>
      <c r="M605" s="171" t="s">
        <v>1</v>
      </c>
      <c r="N605" s="172" t="s">
        <v>40</v>
      </c>
      <c r="O605" s="36"/>
      <c r="P605" s="123">
        <f>O605*H605</f>
        <v>0</v>
      </c>
      <c r="Q605" s="123">
        <v>4.2500000000000003E-2</v>
      </c>
      <c r="R605" s="123">
        <f>Q605*H605</f>
        <v>0.1275</v>
      </c>
      <c r="S605" s="123">
        <v>0</v>
      </c>
      <c r="T605" s="124">
        <f>S605*H605</f>
        <v>0</v>
      </c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R605" s="125" t="s">
        <v>209</v>
      </c>
      <c r="AT605" s="125" t="s">
        <v>479</v>
      </c>
      <c r="AU605" s="125" t="s">
        <v>80</v>
      </c>
      <c r="AY605" s="12" t="s">
        <v>135</v>
      </c>
      <c r="BE605" s="126">
        <f>IF(N605="základní",J605,0)</f>
        <v>0</v>
      </c>
      <c r="BF605" s="126">
        <f>IF(N605="snížená",J605,0)</f>
        <v>0</v>
      </c>
      <c r="BG605" s="126">
        <f>IF(N605="zákl. přenesená",J605,0)</f>
        <v>0</v>
      </c>
      <c r="BH605" s="126">
        <f>IF(N605="sníž. přenesená",J605,0)</f>
        <v>0</v>
      </c>
      <c r="BI605" s="126">
        <f>IF(N605="nulová",J605,0)</f>
        <v>0</v>
      </c>
      <c r="BJ605" s="12" t="s">
        <v>78</v>
      </c>
      <c r="BK605" s="126">
        <f>ROUND(I605*H605,2)</f>
        <v>0</v>
      </c>
      <c r="BL605" s="12" t="s">
        <v>141</v>
      </c>
      <c r="BM605" s="125" t="s">
        <v>2035</v>
      </c>
    </row>
    <row r="606" spans="1:65" s="2" customFormat="1" ht="19.5" x14ac:dyDescent="0.2">
      <c r="A606" s="21"/>
      <c r="B606" s="22"/>
      <c r="C606" s="21"/>
      <c r="D606" s="127" t="s">
        <v>143</v>
      </c>
      <c r="E606" s="21"/>
      <c r="F606" s="128" t="s">
        <v>2034</v>
      </c>
      <c r="G606" s="21"/>
      <c r="H606" s="21"/>
      <c r="I606" s="49"/>
      <c r="J606" s="21"/>
      <c r="K606" s="21"/>
      <c r="L606" s="22"/>
      <c r="M606" s="129"/>
      <c r="N606" s="130"/>
      <c r="O606" s="36"/>
      <c r="P606" s="36"/>
      <c r="Q606" s="36"/>
      <c r="R606" s="36"/>
      <c r="S606" s="36"/>
      <c r="T606" s="37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T606" s="12" t="s">
        <v>143</v>
      </c>
      <c r="AU606" s="12" t="s">
        <v>80</v>
      </c>
    </row>
    <row r="607" spans="1:65" s="2" customFormat="1" ht="16.5" customHeight="1" x14ac:dyDescent="0.2">
      <c r="A607" s="21"/>
      <c r="B607" s="113"/>
      <c r="C607" s="114" t="s">
        <v>912</v>
      </c>
      <c r="D607" s="114" t="s">
        <v>137</v>
      </c>
      <c r="E607" s="115" t="s">
        <v>2036</v>
      </c>
      <c r="F607" s="116" t="s">
        <v>2037</v>
      </c>
      <c r="G607" s="117" t="s">
        <v>628</v>
      </c>
      <c r="H607" s="118">
        <v>12</v>
      </c>
      <c r="I607" s="119"/>
      <c r="J607" s="120">
        <f>ROUND(I607*H607,2)</f>
        <v>0</v>
      </c>
      <c r="K607" s="116" t="s">
        <v>155</v>
      </c>
      <c r="L607" s="22"/>
      <c r="M607" s="121" t="s">
        <v>1</v>
      </c>
      <c r="N607" s="122" t="s">
        <v>40</v>
      </c>
      <c r="O607" s="36"/>
      <c r="P607" s="123">
        <f>O607*H607</f>
        <v>0</v>
      </c>
      <c r="Q607" s="123">
        <v>1.65E-3</v>
      </c>
      <c r="R607" s="123">
        <f>Q607*H607</f>
        <v>1.9799999999999998E-2</v>
      </c>
      <c r="S607" s="123">
        <v>0</v>
      </c>
      <c r="T607" s="124">
        <f>S607*H607</f>
        <v>0</v>
      </c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R607" s="125" t="s">
        <v>141</v>
      </c>
      <c r="AT607" s="125" t="s">
        <v>137</v>
      </c>
      <c r="AU607" s="125" t="s">
        <v>80</v>
      </c>
      <c r="AY607" s="12" t="s">
        <v>135</v>
      </c>
      <c r="BE607" s="126">
        <f>IF(N607="základní",J607,0)</f>
        <v>0</v>
      </c>
      <c r="BF607" s="126">
        <f>IF(N607="snížená",J607,0)</f>
        <v>0</v>
      </c>
      <c r="BG607" s="126">
        <f>IF(N607="zákl. přenesená",J607,0)</f>
        <v>0</v>
      </c>
      <c r="BH607" s="126">
        <f>IF(N607="sníž. přenesená",J607,0)</f>
        <v>0</v>
      </c>
      <c r="BI607" s="126">
        <f>IF(N607="nulová",J607,0)</f>
        <v>0</v>
      </c>
      <c r="BJ607" s="12" t="s">
        <v>78</v>
      </c>
      <c r="BK607" s="126">
        <f>ROUND(I607*H607,2)</f>
        <v>0</v>
      </c>
      <c r="BL607" s="12" t="s">
        <v>141</v>
      </c>
      <c r="BM607" s="125" t="s">
        <v>2038</v>
      </c>
    </row>
    <row r="608" spans="1:65" s="2" customFormat="1" ht="29.25" x14ac:dyDescent="0.2">
      <c r="A608" s="21"/>
      <c r="B608" s="22"/>
      <c r="C608" s="21"/>
      <c r="D608" s="127" t="s">
        <v>143</v>
      </c>
      <c r="E608" s="21"/>
      <c r="F608" s="128" t="s">
        <v>2039</v>
      </c>
      <c r="G608" s="21"/>
      <c r="H608" s="21"/>
      <c r="I608" s="49"/>
      <c r="J608" s="21"/>
      <c r="K608" s="21"/>
      <c r="L608" s="22"/>
      <c r="M608" s="129"/>
      <c r="N608" s="130"/>
      <c r="O608" s="36"/>
      <c r="P608" s="36"/>
      <c r="Q608" s="36"/>
      <c r="R608" s="36"/>
      <c r="S608" s="36"/>
      <c r="T608" s="37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T608" s="12" t="s">
        <v>143</v>
      </c>
      <c r="AU608" s="12" t="s">
        <v>80</v>
      </c>
    </row>
    <row r="609" spans="1:65" s="2" customFormat="1" ht="19.5" x14ac:dyDescent="0.2">
      <c r="A609" s="21"/>
      <c r="B609" s="22"/>
      <c r="C609" s="21"/>
      <c r="D609" s="127" t="s">
        <v>171</v>
      </c>
      <c r="E609" s="21"/>
      <c r="F609" s="154" t="s">
        <v>1647</v>
      </c>
      <c r="G609" s="21"/>
      <c r="H609" s="21"/>
      <c r="I609" s="49"/>
      <c r="J609" s="21"/>
      <c r="K609" s="21"/>
      <c r="L609" s="22"/>
      <c r="M609" s="129"/>
      <c r="N609" s="130"/>
      <c r="O609" s="36"/>
      <c r="P609" s="36"/>
      <c r="Q609" s="36"/>
      <c r="R609" s="36"/>
      <c r="S609" s="36"/>
      <c r="T609" s="37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T609" s="12" t="s">
        <v>171</v>
      </c>
      <c r="AU609" s="12" t="s">
        <v>80</v>
      </c>
    </row>
    <row r="610" spans="1:65" s="9" customFormat="1" x14ac:dyDescent="0.2">
      <c r="B610" s="138"/>
      <c r="D610" s="127" t="s">
        <v>149</v>
      </c>
      <c r="E610" s="139" t="s">
        <v>1</v>
      </c>
      <c r="F610" s="140" t="s">
        <v>2040</v>
      </c>
      <c r="H610" s="141">
        <v>12</v>
      </c>
      <c r="I610" s="142"/>
      <c r="L610" s="138"/>
      <c r="M610" s="143"/>
      <c r="N610" s="144"/>
      <c r="O610" s="144"/>
      <c r="P610" s="144"/>
      <c r="Q610" s="144"/>
      <c r="R610" s="144"/>
      <c r="S610" s="144"/>
      <c r="T610" s="145"/>
      <c r="AT610" s="139" t="s">
        <v>149</v>
      </c>
      <c r="AU610" s="139" t="s">
        <v>80</v>
      </c>
      <c r="AV610" s="9" t="s">
        <v>80</v>
      </c>
      <c r="AW610" s="9" t="s">
        <v>32</v>
      </c>
      <c r="AX610" s="9" t="s">
        <v>78</v>
      </c>
      <c r="AY610" s="139" t="s">
        <v>135</v>
      </c>
    </row>
    <row r="611" spans="1:65" s="2" customFormat="1" ht="24" customHeight="1" x14ac:dyDescent="0.2">
      <c r="A611" s="21"/>
      <c r="B611" s="113"/>
      <c r="C611" s="163" t="s">
        <v>916</v>
      </c>
      <c r="D611" s="163" t="s">
        <v>479</v>
      </c>
      <c r="E611" s="164" t="s">
        <v>2041</v>
      </c>
      <c r="F611" s="165" t="s">
        <v>2042</v>
      </c>
      <c r="G611" s="166" t="s">
        <v>628</v>
      </c>
      <c r="H611" s="167">
        <v>12</v>
      </c>
      <c r="I611" s="168"/>
      <c r="J611" s="169">
        <f>ROUND(I611*H611,2)</f>
        <v>0</v>
      </c>
      <c r="K611" s="165" t="s">
        <v>155</v>
      </c>
      <c r="L611" s="170"/>
      <c r="M611" s="171" t="s">
        <v>1</v>
      </c>
      <c r="N611" s="172" t="s">
        <v>40</v>
      </c>
      <c r="O611" s="36"/>
      <c r="P611" s="123">
        <f>O611*H611</f>
        <v>0</v>
      </c>
      <c r="Q611" s="123">
        <v>2.3E-2</v>
      </c>
      <c r="R611" s="123">
        <f>Q611*H611</f>
        <v>0.27600000000000002</v>
      </c>
      <c r="S611" s="123">
        <v>0</v>
      </c>
      <c r="T611" s="124">
        <f>S611*H611</f>
        <v>0</v>
      </c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R611" s="125" t="s">
        <v>209</v>
      </c>
      <c r="AT611" s="125" t="s">
        <v>479</v>
      </c>
      <c r="AU611" s="125" t="s">
        <v>80</v>
      </c>
      <c r="AY611" s="12" t="s">
        <v>135</v>
      </c>
      <c r="BE611" s="126">
        <f>IF(N611="základní",J611,0)</f>
        <v>0</v>
      </c>
      <c r="BF611" s="126">
        <f>IF(N611="snížená",J611,0)</f>
        <v>0</v>
      </c>
      <c r="BG611" s="126">
        <f>IF(N611="zákl. přenesená",J611,0)</f>
        <v>0</v>
      </c>
      <c r="BH611" s="126">
        <f>IF(N611="sníž. přenesená",J611,0)</f>
        <v>0</v>
      </c>
      <c r="BI611" s="126">
        <f>IF(N611="nulová",J611,0)</f>
        <v>0</v>
      </c>
      <c r="BJ611" s="12" t="s">
        <v>78</v>
      </c>
      <c r="BK611" s="126">
        <f>ROUND(I611*H611,2)</f>
        <v>0</v>
      </c>
      <c r="BL611" s="12" t="s">
        <v>141</v>
      </c>
      <c r="BM611" s="125" t="s">
        <v>2043</v>
      </c>
    </row>
    <row r="612" spans="1:65" s="2" customFormat="1" ht="19.5" x14ac:dyDescent="0.2">
      <c r="A612" s="21"/>
      <c r="B612" s="22"/>
      <c r="C612" s="21"/>
      <c r="D612" s="127" t="s">
        <v>143</v>
      </c>
      <c r="E612" s="21"/>
      <c r="F612" s="128" t="s">
        <v>2042</v>
      </c>
      <c r="G612" s="21"/>
      <c r="H612" s="21"/>
      <c r="I612" s="49"/>
      <c r="J612" s="21"/>
      <c r="K612" s="21"/>
      <c r="L612" s="22"/>
      <c r="M612" s="129"/>
      <c r="N612" s="130"/>
      <c r="O612" s="36"/>
      <c r="P612" s="36"/>
      <c r="Q612" s="36"/>
      <c r="R612" s="36"/>
      <c r="S612" s="36"/>
      <c r="T612" s="37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T612" s="12" t="s">
        <v>143</v>
      </c>
      <c r="AU612" s="12" t="s">
        <v>80</v>
      </c>
    </row>
    <row r="613" spans="1:65" s="2" customFormat="1" ht="16.5" customHeight="1" x14ac:dyDescent="0.2">
      <c r="A613" s="21"/>
      <c r="B613" s="113"/>
      <c r="C613" s="114" t="s">
        <v>920</v>
      </c>
      <c r="D613" s="114" t="s">
        <v>137</v>
      </c>
      <c r="E613" s="115" t="s">
        <v>2044</v>
      </c>
      <c r="F613" s="116" t="s">
        <v>2045</v>
      </c>
      <c r="G613" s="117" t="s">
        <v>628</v>
      </c>
      <c r="H613" s="118">
        <v>3</v>
      </c>
      <c r="I613" s="119"/>
      <c r="J613" s="120">
        <f>ROUND(I613*H613,2)</f>
        <v>0</v>
      </c>
      <c r="K613" s="116" t="s">
        <v>155</v>
      </c>
      <c r="L613" s="22"/>
      <c r="M613" s="121" t="s">
        <v>1</v>
      </c>
      <c r="N613" s="122" t="s">
        <v>40</v>
      </c>
      <c r="O613" s="36"/>
      <c r="P613" s="123">
        <f>O613*H613</f>
        <v>0</v>
      </c>
      <c r="Q613" s="123">
        <v>2.96E-3</v>
      </c>
      <c r="R613" s="123">
        <f>Q613*H613</f>
        <v>8.879999999999999E-3</v>
      </c>
      <c r="S613" s="123">
        <v>0</v>
      </c>
      <c r="T613" s="124">
        <f>S613*H613</f>
        <v>0</v>
      </c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R613" s="125" t="s">
        <v>141</v>
      </c>
      <c r="AT613" s="125" t="s">
        <v>137</v>
      </c>
      <c r="AU613" s="125" t="s">
        <v>80</v>
      </c>
      <c r="AY613" s="12" t="s">
        <v>135</v>
      </c>
      <c r="BE613" s="126">
        <f>IF(N613="základní",J613,0)</f>
        <v>0</v>
      </c>
      <c r="BF613" s="126">
        <f>IF(N613="snížená",J613,0)</f>
        <v>0</v>
      </c>
      <c r="BG613" s="126">
        <f>IF(N613="zákl. přenesená",J613,0)</f>
        <v>0</v>
      </c>
      <c r="BH613" s="126">
        <f>IF(N613="sníž. přenesená",J613,0)</f>
        <v>0</v>
      </c>
      <c r="BI613" s="126">
        <f>IF(N613="nulová",J613,0)</f>
        <v>0</v>
      </c>
      <c r="BJ613" s="12" t="s">
        <v>78</v>
      </c>
      <c r="BK613" s="126">
        <f>ROUND(I613*H613,2)</f>
        <v>0</v>
      </c>
      <c r="BL613" s="12" t="s">
        <v>141</v>
      </c>
      <c r="BM613" s="125" t="s">
        <v>2046</v>
      </c>
    </row>
    <row r="614" spans="1:65" s="2" customFormat="1" ht="29.25" x14ac:dyDescent="0.2">
      <c r="A614" s="21"/>
      <c r="B614" s="22"/>
      <c r="C614" s="21"/>
      <c r="D614" s="127" t="s">
        <v>143</v>
      </c>
      <c r="E614" s="21"/>
      <c r="F614" s="128" t="s">
        <v>2047</v>
      </c>
      <c r="G614" s="21"/>
      <c r="H614" s="21"/>
      <c r="I614" s="49"/>
      <c r="J614" s="21"/>
      <c r="K614" s="21"/>
      <c r="L614" s="22"/>
      <c r="M614" s="129"/>
      <c r="N614" s="130"/>
      <c r="O614" s="36"/>
      <c r="P614" s="36"/>
      <c r="Q614" s="36"/>
      <c r="R614" s="36"/>
      <c r="S614" s="36"/>
      <c r="T614" s="37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T614" s="12" t="s">
        <v>143</v>
      </c>
      <c r="AU614" s="12" t="s">
        <v>80</v>
      </c>
    </row>
    <row r="615" spans="1:65" s="2" customFormat="1" ht="19.5" x14ac:dyDescent="0.2">
      <c r="A615" s="21"/>
      <c r="B615" s="22"/>
      <c r="C615" s="21"/>
      <c r="D615" s="127" t="s">
        <v>171</v>
      </c>
      <c r="E615" s="21"/>
      <c r="F615" s="154" t="s">
        <v>1647</v>
      </c>
      <c r="G615" s="21"/>
      <c r="H615" s="21"/>
      <c r="I615" s="49"/>
      <c r="J615" s="21"/>
      <c r="K615" s="21"/>
      <c r="L615" s="22"/>
      <c r="M615" s="129"/>
      <c r="N615" s="130"/>
      <c r="O615" s="36"/>
      <c r="P615" s="36"/>
      <c r="Q615" s="36"/>
      <c r="R615" s="36"/>
      <c r="S615" s="36"/>
      <c r="T615" s="37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T615" s="12" t="s">
        <v>171</v>
      </c>
      <c r="AU615" s="12" t="s">
        <v>80</v>
      </c>
    </row>
    <row r="616" spans="1:65" s="9" customFormat="1" x14ac:dyDescent="0.2">
      <c r="B616" s="138"/>
      <c r="D616" s="127" t="s">
        <v>149</v>
      </c>
      <c r="E616" s="139" t="s">
        <v>1</v>
      </c>
      <c r="F616" s="140" t="s">
        <v>152</v>
      </c>
      <c r="H616" s="141">
        <v>3</v>
      </c>
      <c r="I616" s="142"/>
      <c r="L616" s="138"/>
      <c r="M616" s="143"/>
      <c r="N616" s="144"/>
      <c r="O616" s="144"/>
      <c r="P616" s="144"/>
      <c r="Q616" s="144"/>
      <c r="R616" s="144"/>
      <c r="S616" s="144"/>
      <c r="T616" s="145"/>
      <c r="AT616" s="139" t="s">
        <v>149</v>
      </c>
      <c r="AU616" s="139" t="s">
        <v>80</v>
      </c>
      <c r="AV616" s="9" t="s">
        <v>80</v>
      </c>
      <c r="AW616" s="9" t="s">
        <v>32</v>
      </c>
      <c r="AX616" s="9" t="s">
        <v>78</v>
      </c>
      <c r="AY616" s="139" t="s">
        <v>135</v>
      </c>
    </row>
    <row r="617" spans="1:65" s="2" customFormat="1" ht="24" customHeight="1" x14ac:dyDescent="0.2">
      <c r="A617" s="21"/>
      <c r="B617" s="113"/>
      <c r="C617" s="163" t="s">
        <v>924</v>
      </c>
      <c r="D617" s="163" t="s">
        <v>479</v>
      </c>
      <c r="E617" s="164" t="s">
        <v>2048</v>
      </c>
      <c r="F617" s="165" t="s">
        <v>2049</v>
      </c>
      <c r="G617" s="166" t="s">
        <v>628</v>
      </c>
      <c r="H617" s="167">
        <v>3</v>
      </c>
      <c r="I617" s="168"/>
      <c r="J617" s="169">
        <f>ROUND(I617*H617,2)</f>
        <v>0</v>
      </c>
      <c r="K617" s="165" t="s">
        <v>155</v>
      </c>
      <c r="L617" s="170"/>
      <c r="M617" s="171" t="s">
        <v>1</v>
      </c>
      <c r="N617" s="172" t="s">
        <v>40</v>
      </c>
      <c r="O617" s="36"/>
      <c r="P617" s="123">
        <f>O617*H617</f>
        <v>0</v>
      </c>
      <c r="Q617" s="123">
        <v>4.5999999999999999E-2</v>
      </c>
      <c r="R617" s="123">
        <f>Q617*H617</f>
        <v>0.13800000000000001</v>
      </c>
      <c r="S617" s="123">
        <v>0</v>
      </c>
      <c r="T617" s="124">
        <f>S617*H617</f>
        <v>0</v>
      </c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R617" s="125" t="s">
        <v>209</v>
      </c>
      <c r="AT617" s="125" t="s">
        <v>479</v>
      </c>
      <c r="AU617" s="125" t="s">
        <v>80</v>
      </c>
      <c r="AY617" s="12" t="s">
        <v>135</v>
      </c>
      <c r="BE617" s="126">
        <f>IF(N617="základní",J617,0)</f>
        <v>0</v>
      </c>
      <c r="BF617" s="126">
        <f>IF(N617="snížená",J617,0)</f>
        <v>0</v>
      </c>
      <c r="BG617" s="126">
        <f>IF(N617="zákl. přenesená",J617,0)</f>
        <v>0</v>
      </c>
      <c r="BH617" s="126">
        <f>IF(N617="sníž. přenesená",J617,0)</f>
        <v>0</v>
      </c>
      <c r="BI617" s="126">
        <f>IF(N617="nulová",J617,0)</f>
        <v>0</v>
      </c>
      <c r="BJ617" s="12" t="s">
        <v>78</v>
      </c>
      <c r="BK617" s="126">
        <f>ROUND(I617*H617,2)</f>
        <v>0</v>
      </c>
      <c r="BL617" s="12" t="s">
        <v>141</v>
      </c>
      <c r="BM617" s="125" t="s">
        <v>2050</v>
      </c>
    </row>
    <row r="618" spans="1:65" s="2" customFormat="1" ht="19.5" x14ac:dyDescent="0.2">
      <c r="A618" s="21"/>
      <c r="B618" s="22"/>
      <c r="C618" s="21"/>
      <c r="D618" s="127" t="s">
        <v>143</v>
      </c>
      <c r="E618" s="21"/>
      <c r="F618" s="128" t="s">
        <v>2049</v>
      </c>
      <c r="G618" s="21"/>
      <c r="H618" s="21"/>
      <c r="I618" s="49"/>
      <c r="J618" s="21"/>
      <c r="K618" s="21"/>
      <c r="L618" s="22"/>
      <c r="M618" s="129"/>
      <c r="N618" s="130"/>
      <c r="O618" s="36"/>
      <c r="P618" s="36"/>
      <c r="Q618" s="36"/>
      <c r="R618" s="36"/>
      <c r="S618" s="36"/>
      <c r="T618" s="37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T618" s="12" t="s">
        <v>143</v>
      </c>
      <c r="AU618" s="12" t="s">
        <v>80</v>
      </c>
    </row>
    <row r="619" spans="1:65" s="2" customFormat="1" ht="24" customHeight="1" x14ac:dyDescent="0.2">
      <c r="A619" s="21"/>
      <c r="B619" s="113"/>
      <c r="C619" s="163" t="s">
        <v>930</v>
      </c>
      <c r="D619" s="163" t="s">
        <v>479</v>
      </c>
      <c r="E619" s="164" t="s">
        <v>2051</v>
      </c>
      <c r="F619" s="165" t="s">
        <v>2052</v>
      </c>
      <c r="G619" s="166" t="s">
        <v>628</v>
      </c>
      <c r="H619" s="167">
        <v>17</v>
      </c>
      <c r="I619" s="168"/>
      <c r="J619" s="169">
        <f>ROUND(I619*H619,2)</f>
        <v>0</v>
      </c>
      <c r="K619" s="165" t="s">
        <v>155</v>
      </c>
      <c r="L619" s="170"/>
      <c r="M619" s="171" t="s">
        <v>1</v>
      </c>
      <c r="N619" s="172" t="s">
        <v>40</v>
      </c>
      <c r="O619" s="36"/>
      <c r="P619" s="123">
        <f>O619*H619</f>
        <v>0</v>
      </c>
      <c r="Q619" s="123">
        <v>4.0000000000000001E-3</v>
      </c>
      <c r="R619" s="123">
        <f>Q619*H619</f>
        <v>6.8000000000000005E-2</v>
      </c>
      <c r="S619" s="123">
        <v>0</v>
      </c>
      <c r="T619" s="124">
        <f>S619*H619</f>
        <v>0</v>
      </c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R619" s="125" t="s">
        <v>209</v>
      </c>
      <c r="AT619" s="125" t="s">
        <v>479</v>
      </c>
      <c r="AU619" s="125" t="s">
        <v>80</v>
      </c>
      <c r="AY619" s="12" t="s">
        <v>135</v>
      </c>
      <c r="BE619" s="126">
        <f>IF(N619="základní",J619,0)</f>
        <v>0</v>
      </c>
      <c r="BF619" s="126">
        <f>IF(N619="snížená",J619,0)</f>
        <v>0</v>
      </c>
      <c r="BG619" s="126">
        <f>IF(N619="zákl. přenesená",J619,0)</f>
        <v>0</v>
      </c>
      <c r="BH619" s="126">
        <f>IF(N619="sníž. přenesená",J619,0)</f>
        <v>0</v>
      </c>
      <c r="BI619" s="126">
        <f>IF(N619="nulová",J619,0)</f>
        <v>0</v>
      </c>
      <c r="BJ619" s="12" t="s">
        <v>78</v>
      </c>
      <c r="BK619" s="126">
        <f>ROUND(I619*H619,2)</f>
        <v>0</v>
      </c>
      <c r="BL619" s="12" t="s">
        <v>141</v>
      </c>
      <c r="BM619" s="125" t="s">
        <v>2053</v>
      </c>
    </row>
    <row r="620" spans="1:65" s="2" customFormat="1" x14ac:dyDescent="0.2">
      <c r="A620" s="21"/>
      <c r="B620" s="22"/>
      <c r="C620" s="21"/>
      <c r="D620" s="127" t="s">
        <v>143</v>
      </c>
      <c r="E620" s="21"/>
      <c r="F620" s="128" t="s">
        <v>2052</v>
      </c>
      <c r="G620" s="21"/>
      <c r="H620" s="21"/>
      <c r="I620" s="49"/>
      <c r="J620" s="21"/>
      <c r="K620" s="21"/>
      <c r="L620" s="22"/>
      <c r="M620" s="129"/>
      <c r="N620" s="130"/>
      <c r="O620" s="36"/>
      <c r="P620" s="36"/>
      <c r="Q620" s="36"/>
      <c r="R620" s="36"/>
      <c r="S620" s="36"/>
      <c r="T620" s="37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T620" s="12" t="s">
        <v>143</v>
      </c>
      <c r="AU620" s="12" t="s">
        <v>80</v>
      </c>
    </row>
    <row r="621" spans="1:65" s="9" customFormat="1" x14ac:dyDescent="0.2">
      <c r="B621" s="138"/>
      <c r="D621" s="127" t="s">
        <v>149</v>
      </c>
      <c r="E621" s="139" t="s">
        <v>1</v>
      </c>
      <c r="F621" s="140" t="s">
        <v>2054</v>
      </c>
      <c r="H621" s="141">
        <v>17</v>
      </c>
      <c r="I621" s="142"/>
      <c r="L621" s="138"/>
      <c r="M621" s="143"/>
      <c r="N621" s="144"/>
      <c r="O621" s="144"/>
      <c r="P621" s="144"/>
      <c r="Q621" s="144"/>
      <c r="R621" s="144"/>
      <c r="S621" s="144"/>
      <c r="T621" s="145"/>
      <c r="AT621" s="139" t="s">
        <v>149</v>
      </c>
      <c r="AU621" s="139" t="s">
        <v>80</v>
      </c>
      <c r="AV621" s="9" t="s">
        <v>80</v>
      </c>
      <c r="AW621" s="9" t="s">
        <v>32</v>
      </c>
      <c r="AX621" s="9" t="s">
        <v>78</v>
      </c>
      <c r="AY621" s="139" t="s">
        <v>135</v>
      </c>
    </row>
    <row r="622" spans="1:65" s="2" customFormat="1" ht="24" customHeight="1" x14ac:dyDescent="0.2">
      <c r="A622" s="21"/>
      <c r="B622" s="113"/>
      <c r="C622" s="114" t="s">
        <v>935</v>
      </c>
      <c r="D622" s="114" t="s">
        <v>137</v>
      </c>
      <c r="E622" s="115" t="s">
        <v>2055</v>
      </c>
      <c r="F622" s="116" t="s">
        <v>2056</v>
      </c>
      <c r="G622" s="117" t="s">
        <v>234</v>
      </c>
      <c r="H622" s="118">
        <v>128</v>
      </c>
      <c r="I622" s="119"/>
      <c r="J622" s="120">
        <f>ROUND(I622*H622,2)</f>
        <v>0</v>
      </c>
      <c r="K622" s="116" t="s">
        <v>155</v>
      </c>
      <c r="L622" s="22"/>
      <c r="M622" s="121" t="s">
        <v>1</v>
      </c>
      <c r="N622" s="122" t="s">
        <v>40</v>
      </c>
      <c r="O622" s="36"/>
      <c r="P622" s="123">
        <f>O622*H622</f>
        <v>0</v>
      </c>
      <c r="Q622" s="123">
        <v>0</v>
      </c>
      <c r="R622" s="123">
        <f>Q622*H622</f>
        <v>0</v>
      </c>
      <c r="S622" s="123">
        <v>0</v>
      </c>
      <c r="T622" s="124">
        <f>S622*H622</f>
        <v>0</v>
      </c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R622" s="125" t="s">
        <v>141</v>
      </c>
      <c r="AT622" s="125" t="s">
        <v>137</v>
      </c>
      <c r="AU622" s="125" t="s">
        <v>80</v>
      </c>
      <c r="AY622" s="12" t="s">
        <v>135</v>
      </c>
      <c r="BE622" s="126">
        <f>IF(N622="základní",J622,0)</f>
        <v>0</v>
      </c>
      <c r="BF622" s="126">
        <f>IF(N622="snížená",J622,0)</f>
        <v>0</v>
      </c>
      <c r="BG622" s="126">
        <f>IF(N622="zákl. přenesená",J622,0)</f>
        <v>0</v>
      </c>
      <c r="BH622" s="126">
        <f>IF(N622="sníž. přenesená",J622,0)</f>
        <v>0</v>
      </c>
      <c r="BI622" s="126">
        <f>IF(N622="nulová",J622,0)</f>
        <v>0</v>
      </c>
      <c r="BJ622" s="12" t="s">
        <v>78</v>
      </c>
      <c r="BK622" s="126">
        <f>ROUND(I622*H622,2)</f>
        <v>0</v>
      </c>
      <c r="BL622" s="12" t="s">
        <v>141</v>
      </c>
      <c r="BM622" s="125" t="s">
        <v>2057</v>
      </c>
    </row>
    <row r="623" spans="1:65" s="2" customFormat="1" x14ac:dyDescent="0.2">
      <c r="A623" s="21"/>
      <c r="B623" s="22"/>
      <c r="C623" s="21"/>
      <c r="D623" s="127" t="s">
        <v>143</v>
      </c>
      <c r="E623" s="21"/>
      <c r="F623" s="128" t="s">
        <v>2056</v>
      </c>
      <c r="G623" s="21"/>
      <c r="H623" s="21"/>
      <c r="I623" s="49"/>
      <c r="J623" s="21"/>
      <c r="K623" s="21"/>
      <c r="L623" s="22"/>
      <c r="M623" s="129"/>
      <c r="N623" s="130"/>
      <c r="O623" s="36"/>
      <c r="P623" s="36"/>
      <c r="Q623" s="36"/>
      <c r="R623" s="36"/>
      <c r="S623" s="36"/>
      <c r="T623" s="37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T623" s="12" t="s">
        <v>143</v>
      </c>
      <c r="AU623" s="12" t="s">
        <v>80</v>
      </c>
    </row>
    <row r="624" spans="1:65" s="2" customFormat="1" ht="16.5" customHeight="1" x14ac:dyDescent="0.2">
      <c r="A624" s="21"/>
      <c r="B624" s="113"/>
      <c r="C624" s="114" t="s">
        <v>940</v>
      </c>
      <c r="D624" s="114" t="s">
        <v>137</v>
      </c>
      <c r="E624" s="115" t="s">
        <v>2058</v>
      </c>
      <c r="F624" s="116" t="s">
        <v>2059</v>
      </c>
      <c r="G624" s="117" t="s">
        <v>234</v>
      </c>
      <c r="H624" s="118">
        <v>128</v>
      </c>
      <c r="I624" s="119"/>
      <c r="J624" s="120">
        <f>ROUND(I624*H624,2)</f>
        <v>0</v>
      </c>
      <c r="K624" s="116" t="s">
        <v>155</v>
      </c>
      <c r="L624" s="22"/>
      <c r="M624" s="121" t="s">
        <v>1</v>
      </c>
      <c r="N624" s="122" t="s">
        <v>40</v>
      </c>
      <c r="O624" s="36"/>
      <c r="P624" s="123">
        <f>O624*H624</f>
        <v>0</v>
      </c>
      <c r="Q624" s="123">
        <v>0</v>
      </c>
      <c r="R624" s="123">
        <f>Q624*H624</f>
        <v>0</v>
      </c>
      <c r="S624" s="123">
        <v>0</v>
      </c>
      <c r="T624" s="124">
        <f>S624*H624</f>
        <v>0</v>
      </c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R624" s="125" t="s">
        <v>141</v>
      </c>
      <c r="AT624" s="125" t="s">
        <v>137</v>
      </c>
      <c r="AU624" s="125" t="s">
        <v>80</v>
      </c>
      <c r="AY624" s="12" t="s">
        <v>135</v>
      </c>
      <c r="BE624" s="126">
        <f>IF(N624="základní",J624,0)</f>
        <v>0</v>
      </c>
      <c r="BF624" s="126">
        <f>IF(N624="snížená",J624,0)</f>
        <v>0</v>
      </c>
      <c r="BG624" s="126">
        <f>IF(N624="zákl. přenesená",J624,0)</f>
        <v>0</v>
      </c>
      <c r="BH624" s="126">
        <f>IF(N624="sníž. přenesená",J624,0)</f>
        <v>0</v>
      </c>
      <c r="BI624" s="126">
        <f>IF(N624="nulová",J624,0)</f>
        <v>0</v>
      </c>
      <c r="BJ624" s="12" t="s">
        <v>78</v>
      </c>
      <c r="BK624" s="126">
        <f>ROUND(I624*H624,2)</f>
        <v>0</v>
      </c>
      <c r="BL624" s="12" t="s">
        <v>141</v>
      </c>
      <c r="BM624" s="125" t="s">
        <v>2060</v>
      </c>
    </row>
    <row r="625" spans="1:65" s="2" customFormat="1" x14ac:dyDescent="0.2">
      <c r="A625" s="21"/>
      <c r="B625" s="22"/>
      <c r="C625" s="21"/>
      <c r="D625" s="127" t="s">
        <v>143</v>
      </c>
      <c r="E625" s="21"/>
      <c r="F625" s="128" t="s">
        <v>2061</v>
      </c>
      <c r="G625" s="21"/>
      <c r="H625" s="21"/>
      <c r="I625" s="49"/>
      <c r="J625" s="21"/>
      <c r="K625" s="21"/>
      <c r="L625" s="22"/>
      <c r="M625" s="129"/>
      <c r="N625" s="130"/>
      <c r="O625" s="36"/>
      <c r="P625" s="36"/>
      <c r="Q625" s="36"/>
      <c r="R625" s="36"/>
      <c r="S625" s="36"/>
      <c r="T625" s="37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T625" s="12" t="s">
        <v>143</v>
      </c>
      <c r="AU625" s="12" t="s">
        <v>80</v>
      </c>
    </row>
    <row r="626" spans="1:65" s="9" customFormat="1" x14ac:dyDescent="0.2">
      <c r="B626" s="138"/>
      <c r="D626" s="127" t="s">
        <v>149</v>
      </c>
      <c r="E626" s="139" t="s">
        <v>1</v>
      </c>
      <c r="F626" s="140" t="s">
        <v>2062</v>
      </c>
      <c r="H626" s="141">
        <v>128</v>
      </c>
      <c r="I626" s="142"/>
      <c r="L626" s="138"/>
      <c r="M626" s="143"/>
      <c r="N626" s="144"/>
      <c r="O626" s="144"/>
      <c r="P626" s="144"/>
      <c r="Q626" s="144"/>
      <c r="R626" s="144"/>
      <c r="S626" s="144"/>
      <c r="T626" s="145"/>
      <c r="AT626" s="139" t="s">
        <v>149</v>
      </c>
      <c r="AU626" s="139" t="s">
        <v>80</v>
      </c>
      <c r="AV626" s="9" t="s">
        <v>80</v>
      </c>
      <c r="AW626" s="9" t="s">
        <v>32</v>
      </c>
      <c r="AX626" s="9" t="s">
        <v>78</v>
      </c>
      <c r="AY626" s="139" t="s">
        <v>135</v>
      </c>
    </row>
    <row r="627" spans="1:65" s="2" customFormat="1" ht="16.5" customHeight="1" x14ac:dyDescent="0.2">
      <c r="A627" s="21"/>
      <c r="B627" s="113"/>
      <c r="C627" s="114" t="s">
        <v>945</v>
      </c>
      <c r="D627" s="114" t="s">
        <v>137</v>
      </c>
      <c r="E627" s="115" t="s">
        <v>865</v>
      </c>
      <c r="F627" s="116" t="s">
        <v>866</v>
      </c>
      <c r="G627" s="117" t="s">
        <v>234</v>
      </c>
      <c r="H627" s="118">
        <v>873.6</v>
      </c>
      <c r="I627" s="119"/>
      <c r="J627" s="120">
        <f>ROUND(I627*H627,2)</f>
        <v>0</v>
      </c>
      <c r="K627" s="116" t="s">
        <v>155</v>
      </c>
      <c r="L627" s="22"/>
      <c r="M627" s="121" t="s">
        <v>1</v>
      </c>
      <c r="N627" s="122" t="s">
        <v>40</v>
      </c>
      <c r="O627" s="36"/>
      <c r="P627" s="123">
        <f>O627*H627</f>
        <v>0</v>
      </c>
      <c r="Q627" s="123">
        <v>0</v>
      </c>
      <c r="R627" s="123">
        <f>Q627*H627</f>
        <v>0</v>
      </c>
      <c r="S627" s="123">
        <v>0</v>
      </c>
      <c r="T627" s="124">
        <f>S627*H627</f>
        <v>0</v>
      </c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R627" s="125" t="s">
        <v>141</v>
      </c>
      <c r="AT627" s="125" t="s">
        <v>137</v>
      </c>
      <c r="AU627" s="125" t="s">
        <v>80</v>
      </c>
      <c r="AY627" s="12" t="s">
        <v>135</v>
      </c>
      <c r="BE627" s="126">
        <f>IF(N627="základní",J627,0)</f>
        <v>0</v>
      </c>
      <c r="BF627" s="126">
        <f>IF(N627="snížená",J627,0)</f>
        <v>0</v>
      </c>
      <c r="BG627" s="126">
        <f>IF(N627="zákl. přenesená",J627,0)</f>
        <v>0</v>
      </c>
      <c r="BH627" s="126">
        <f>IF(N627="sníž. přenesená",J627,0)</f>
        <v>0</v>
      </c>
      <c r="BI627" s="126">
        <f>IF(N627="nulová",J627,0)</f>
        <v>0</v>
      </c>
      <c r="BJ627" s="12" t="s">
        <v>78</v>
      </c>
      <c r="BK627" s="126">
        <f>ROUND(I627*H627,2)</f>
        <v>0</v>
      </c>
      <c r="BL627" s="12" t="s">
        <v>141</v>
      </c>
      <c r="BM627" s="125" t="s">
        <v>2063</v>
      </c>
    </row>
    <row r="628" spans="1:65" s="2" customFormat="1" x14ac:dyDescent="0.2">
      <c r="A628" s="21"/>
      <c r="B628" s="22"/>
      <c r="C628" s="21"/>
      <c r="D628" s="127" t="s">
        <v>143</v>
      </c>
      <c r="E628" s="21"/>
      <c r="F628" s="128" t="s">
        <v>868</v>
      </c>
      <c r="G628" s="21"/>
      <c r="H628" s="21"/>
      <c r="I628" s="49"/>
      <c r="J628" s="21"/>
      <c r="K628" s="21"/>
      <c r="L628" s="22"/>
      <c r="M628" s="129"/>
      <c r="N628" s="130"/>
      <c r="O628" s="36"/>
      <c r="P628" s="36"/>
      <c r="Q628" s="36"/>
      <c r="R628" s="36"/>
      <c r="S628" s="36"/>
      <c r="T628" s="37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T628" s="12" t="s">
        <v>143</v>
      </c>
      <c r="AU628" s="12" t="s">
        <v>80</v>
      </c>
    </row>
    <row r="629" spans="1:65" s="9" customFormat="1" x14ac:dyDescent="0.2">
      <c r="B629" s="138"/>
      <c r="D629" s="127" t="s">
        <v>149</v>
      </c>
      <c r="E629" s="139" t="s">
        <v>1</v>
      </c>
      <c r="F629" s="140" t="s">
        <v>2064</v>
      </c>
      <c r="H629" s="141">
        <v>873.6</v>
      </c>
      <c r="I629" s="142"/>
      <c r="L629" s="138"/>
      <c r="M629" s="143"/>
      <c r="N629" s="144"/>
      <c r="O629" s="144"/>
      <c r="P629" s="144"/>
      <c r="Q629" s="144"/>
      <c r="R629" s="144"/>
      <c r="S629" s="144"/>
      <c r="T629" s="145"/>
      <c r="AT629" s="139" t="s">
        <v>149</v>
      </c>
      <c r="AU629" s="139" t="s">
        <v>80</v>
      </c>
      <c r="AV629" s="9" t="s">
        <v>80</v>
      </c>
      <c r="AW629" s="9" t="s">
        <v>32</v>
      </c>
      <c r="AX629" s="9" t="s">
        <v>78</v>
      </c>
      <c r="AY629" s="139" t="s">
        <v>135</v>
      </c>
    </row>
    <row r="630" spans="1:65" s="2" customFormat="1" ht="24" customHeight="1" x14ac:dyDescent="0.2">
      <c r="A630" s="21"/>
      <c r="B630" s="113"/>
      <c r="C630" s="114" t="s">
        <v>949</v>
      </c>
      <c r="D630" s="114" t="s">
        <v>137</v>
      </c>
      <c r="E630" s="115" t="s">
        <v>2065</v>
      </c>
      <c r="F630" s="116" t="s">
        <v>2066</v>
      </c>
      <c r="G630" s="117" t="s">
        <v>234</v>
      </c>
      <c r="H630" s="118">
        <v>873.6</v>
      </c>
      <c r="I630" s="119"/>
      <c r="J630" s="120">
        <f>ROUND(I630*H630,2)</f>
        <v>0</v>
      </c>
      <c r="K630" s="116" t="s">
        <v>155</v>
      </c>
      <c r="L630" s="22"/>
      <c r="M630" s="121" t="s">
        <v>1</v>
      </c>
      <c r="N630" s="122" t="s">
        <v>40</v>
      </c>
      <c r="O630" s="36"/>
      <c r="P630" s="123">
        <f>O630*H630</f>
        <v>0</v>
      </c>
      <c r="Q630" s="123">
        <v>0</v>
      </c>
      <c r="R630" s="123">
        <f>Q630*H630</f>
        <v>0</v>
      </c>
      <c r="S630" s="123">
        <v>0</v>
      </c>
      <c r="T630" s="124">
        <f>S630*H630</f>
        <v>0</v>
      </c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R630" s="125" t="s">
        <v>141</v>
      </c>
      <c r="AT630" s="125" t="s">
        <v>137</v>
      </c>
      <c r="AU630" s="125" t="s">
        <v>80</v>
      </c>
      <c r="AY630" s="12" t="s">
        <v>135</v>
      </c>
      <c r="BE630" s="126">
        <f>IF(N630="základní",J630,0)</f>
        <v>0</v>
      </c>
      <c r="BF630" s="126">
        <f>IF(N630="snížená",J630,0)</f>
        <v>0</v>
      </c>
      <c r="BG630" s="126">
        <f>IF(N630="zákl. přenesená",J630,0)</f>
        <v>0</v>
      </c>
      <c r="BH630" s="126">
        <f>IF(N630="sníž. přenesená",J630,0)</f>
        <v>0</v>
      </c>
      <c r="BI630" s="126">
        <f>IF(N630="nulová",J630,0)</f>
        <v>0</v>
      </c>
      <c r="BJ630" s="12" t="s">
        <v>78</v>
      </c>
      <c r="BK630" s="126">
        <f>ROUND(I630*H630,2)</f>
        <v>0</v>
      </c>
      <c r="BL630" s="12" t="s">
        <v>141</v>
      </c>
      <c r="BM630" s="125" t="s">
        <v>2067</v>
      </c>
    </row>
    <row r="631" spans="1:65" s="2" customFormat="1" x14ac:dyDescent="0.2">
      <c r="A631" s="21"/>
      <c r="B631" s="22"/>
      <c r="C631" s="21"/>
      <c r="D631" s="127" t="s">
        <v>143</v>
      </c>
      <c r="E631" s="21"/>
      <c r="F631" s="128" t="s">
        <v>2066</v>
      </c>
      <c r="G631" s="21"/>
      <c r="H631" s="21"/>
      <c r="I631" s="49"/>
      <c r="J631" s="21"/>
      <c r="K631" s="21"/>
      <c r="L631" s="22"/>
      <c r="M631" s="129"/>
      <c r="N631" s="130"/>
      <c r="O631" s="36"/>
      <c r="P631" s="36"/>
      <c r="Q631" s="36"/>
      <c r="R631" s="36"/>
      <c r="S631" s="36"/>
      <c r="T631" s="37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T631" s="12" t="s">
        <v>143</v>
      </c>
      <c r="AU631" s="12" t="s">
        <v>80</v>
      </c>
    </row>
    <row r="632" spans="1:65" s="2" customFormat="1" ht="36" customHeight="1" x14ac:dyDescent="0.2">
      <c r="A632" s="21"/>
      <c r="B632" s="113"/>
      <c r="C632" s="114" t="s">
        <v>953</v>
      </c>
      <c r="D632" s="114" t="s">
        <v>137</v>
      </c>
      <c r="E632" s="115" t="s">
        <v>2068</v>
      </c>
      <c r="F632" s="116" t="s">
        <v>2069</v>
      </c>
      <c r="G632" s="117" t="s">
        <v>212</v>
      </c>
      <c r="H632" s="118">
        <v>57</v>
      </c>
      <c r="I632" s="119"/>
      <c r="J632" s="120">
        <f>ROUND(I632*H632,2)</f>
        <v>0</v>
      </c>
      <c r="K632" s="116" t="s">
        <v>1</v>
      </c>
      <c r="L632" s="22"/>
      <c r="M632" s="121" t="s">
        <v>1</v>
      </c>
      <c r="N632" s="122" t="s">
        <v>40</v>
      </c>
      <c r="O632" s="36"/>
      <c r="P632" s="123">
        <f>O632*H632</f>
        <v>0</v>
      </c>
      <c r="Q632" s="123">
        <v>0</v>
      </c>
      <c r="R632" s="123">
        <f>Q632*H632</f>
        <v>0</v>
      </c>
      <c r="S632" s="123">
        <v>0</v>
      </c>
      <c r="T632" s="124">
        <f>S632*H632</f>
        <v>0</v>
      </c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R632" s="125" t="s">
        <v>141</v>
      </c>
      <c r="AT632" s="125" t="s">
        <v>137</v>
      </c>
      <c r="AU632" s="125" t="s">
        <v>80</v>
      </c>
      <c r="AY632" s="12" t="s">
        <v>135</v>
      </c>
      <c r="BE632" s="126">
        <f>IF(N632="základní",J632,0)</f>
        <v>0</v>
      </c>
      <c r="BF632" s="126">
        <f>IF(N632="snížená",J632,0)</f>
        <v>0</v>
      </c>
      <c r="BG632" s="126">
        <f>IF(N632="zákl. přenesená",J632,0)</f>
        <v>0</v>
      </c>
      <c r="BH632" s="126">
        <f>IF(N632="sníž. přenesená",J632,0)</f>
        <v>0</v>
      </c>
      <c r="BI632" s="126">
        <f>IF(N632="nulová",J632,0)</f>
        <v>0</v>
      </c>
      <c r="BJ632" s="12" t="s">
        <v>78</v>
      </c>
      <c r="BK632" s="126">
        <f>ROUND(I632*H632,2)</f>
        <v>0</v>
      </c>
      <c r="BL632" s="12" t="s">
        <v>141</v>
      </c>
      <c r="BM632" s="125" t="s">
        <v>2070</v>
      </c>
    </row>
    <row r="633" spans="1:65" s="2" customFormat="1" ht="19.5" x14ac:dyDescent="0.2">
      <c r="A633" s="21"/>
      <c r="B633" s="22"/>
      <c r="C633" s="21"/>
      <c r="D633" s="127" t="s">
        <v>143</v>
      </c>
      <c r="E633" s="21"/>
      <c r="F633" s="128" t="s">
        <v>2071</v>
      </c>
      <c r="G633" s="21"/>
      <c r="H633" s="21"/>
      <c r="I633" s="49"/>
      <c r="J633" s="21"/>
      <c r="K633" s="21"/>
      <c r="L633" s="22"/>
      <c r="M633" s="129"/>
      <c r="N633" s="130"/>
      <c r="O633" s="36"/>
      <c r="P633" s="36"/>
      <c r="Q633" s="36"/>
      <c r="R633" s="36"/>
      <c r="S633" s="36"/>
      <c r="T633" s="37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T633" s="12" t="s">
        <v>143</v>
      </c>
      <c r="AU633" s="12" t="s">
        <v>80</v>
      </c>
    </row>
    <row r="634" spans="1:65" s="2" customFormat="1" ht="19.5" x14ac:dyDescent="0.2">
      <c r="A634" s="21"/>
      <c r="B634" s="22"/>
      <c r="C634" s="21"/>
      <c r="D634" s="127" t="s">
        <v>171</v>
      </c>
      <c r="E634" s="21"/>
      <c r="F634" s="154" t="s">
        <v>1647</v>
      </c>
      <c r="G634" s="21"/>
      <c r="H634" s="21"/>
      <c r="I634" s="49"/>
      <c r="J634" s="21"/>
      <c r="K634" s="21"/>
      <c r="L634" s="22"/>
      <c r="M634" s="129"/>
      <c r="N634" s="130"/>
      <c r="O634" s="36"/>
      <c r="P634" s="36"/>
      <c r="Q634" s="36"/>
      <c r="R634" s="36"/>
      <c r="S634" s="36"/>
      <c r="T634" s="37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T634" s="12" t="s">
        <v>171</v>
      </c>
      <c r="AU634" s="12" t="s">
        <v>80</v>
      </c>
    </row>
    <row r="635" spans="1:65" s="9" customFormat="1" x14ac:dyDescent="0.2">
      <c r="B635" s="138"/>
      <c r="D635" s="127" t="s">
        <v>149</v>
      </c>
      <c r="E635" s="139" t="s">
        <v>1</v>
      </c>
      <c r="F635" s="140" t="s">
        <v>661</v>
      </c>
      <c r="H635" s="141">
        <v>57</v>
      </c>
      <c r="I635" s="142"/>
      <c r="L635" s="138"/>
      <c r="M635" s="143"/>
      <c r="N635" s="144"/>
      <c r="O635" s="144"/>
      <c r="P635" s="144"/>
      <c r="Q635" s="144"/>
      <c r="R635" s="144"/>
      <c r="S635" s="144"/>
      <c r="T635" s="145"/>
      <c r="AT635" s="139" t="s">
        <v>149</v>
      </c>
      <c r="AU635" s="139" t="s">
        <v>80</v>
      </c>
      <c r="AV635" s="9" t="s">
        <v>80</v>
      </c>
      <c r="AW635" s="9" t="s">
        <v>32</v>
      </c>
      <c r="AX635" s="9" t="s">
        <v>78</v>
      </c>
      <c r="AY635" s="139" t="s">
        <v>135</v>
      </c>
    </row>
    <row r="636" spans="1:65" s="2" customFormat="1" ht="24" customHeight="1" x14ac:dyDescent="0.2">
      <c r="A636" s="21"/>
      <c r="B636" s="113"/>
      <c r="C636" s="114" t="s">
        <v>959</v>
      </c>
      <c r="D636" s="114" t="s">
        <v>137</v>
      </c>
      <c r="E636" s="115" t="s">
        <v>2072</v>
      </c>
      <c r="F636" s="116" t="s">
        <v>2073</v>
      </c>
      <c r="G636" s="117" t="s">
        <v>628</v>
      </c>
      <c r="H636" s="118">
        <v>17</v>
      </c>
      <c r="I636" s="119"/>
      <c r="J636" s="120">
        <f>ROUND(I636*H636,2)</f>
        <v>0</v>
      </c>
      <c r="K636" s="116" t="s">
        <v>155</v>
      </c>
      <c r="L636" s="22"/>
      <c r="M636" s="121" t="s">
        <v>1</v>
      </c>
      <c r="N636" s="122" t="s">
        <v>40</v>
      </c>
      <c r="O636" s="36"/>
      <c r="P636" s="123">
        <f>O636*H636</f>
        <v>0</v>
      </c>
      <c r="Q636" s="123">
        <v>0.12303</v>
      </c>
      <c r="R636" s="123">
        <f>Q636*H636</f>
        <v>2.09151</v>
      </c>
      <c r="S636" s="123">
        <v>0</v>
      </c>
      <c r="T636" s="124">
        <f>S636*H636</f>
        <v>0</v>
      </c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R636" s="125" t="s">
        <v>141</v>
      </c>
      <c r="AT636" s="125" t="s">
        <v>137</v>
      </c>
      <c r="AU636" s="125" t="s">
        <v>80</v>
      </c>
      <c r="AY636" s="12" t="s">
        <v>135</v>
      </c>
      <c r="BE636" s="126">
        <f>IF(N636="základní",J636,0)</f>
        <v>0</v>
      </c>
      <c r="BF636" s="126">
        <f>IF(N636="snížená",J636,0)</f>
        <v>0</v>
      </c>
      <c r="BG636" s="126">
        <f>IF(N636="zákl. přenesená",J636,0)</f>
        <v>0</v>
      </c>
      <c r="BH636" s="126">
        <f>IF(N636="sníž. přenesená",J636,0)</f>
        <v>0</v>
      </c>
      <c r="BI636" s="126">
        <f>IF(N636="nulová",J636,0)</f>
        <v>0</v>
      </c>
      <c r="BJ636" s="12" t="s">
        <v>78</v>
      </c>
      <c r="BK636" s="126">
        <f>ROUND(I636*H636,2)</f>
        <v>0</v>
      </c>
      <c r="BL636" s="12" t="s">
        <v>141</v>
      </c>
      <c r="BM636" s="125" t="s">
        <v>2074</v>
      </c>
    </row>
    <row r="637" spans="1:65" s="2" customFormat="1" x14ac:dyDescent="0.2">
      <c r="A637" s="21"/>
      <c r="B637" s="22"/>
      <c r="C637" s="21"/>
      <c r="D637" s="127" t="s">
        <v>143</v>
      </c>
      <c r="E637" s="21"/>
      <c r="F637" s="128" t="s">
        <v>2075</v>
      </c>
      <c r="G637" s="21"/>
      <c r="H637" s="21"/>
      <c r="I637" s="49"/>
      <c r="J637" s="21"/>
      <c r="K637" s="21"/>
      <c r="L637" s="22"/>
      <c r="M637" s="129"/>
      <c r="N637" s="130"/>
      <c r="O637" s="36"/>
      <c r="P637" s="36"/>
      <c r="Q637" s="36"/>
      <c r="R637" s="36"/>
      <c r="S637" s="36"/>
      <c r="T637" s="37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T637" s="12" t="s">
        <v>143</v>
      </c>
      <c r="AU637" s="12" t="s">
        <v>80</v>
      </c>
    </row>
    <row r="638" spans="1:65" s="2" customFormat="1" ht="19.5" x14ac:dyDescent="0.2">
      <c r="A638" s="21"/>
      <c r="B638" s="22"/>
      <c r="C638" s="21"/>
      <c r="D638" s="127" t="s">
        <v>171</v>
      </c>
      <c r="E638" s="21"/>
      <c r="F638" s="154" t="s">
        <v>1647</v>
      </c>
      <c r="G638" s="21"/>
      <c r="H638" s="21"/>
      <c r="I638" s="49"/>
      <c r="J638" s="21"/>
      <c r="K638" s="21"/>
      <c r="L638" s="22"/>
      <c r="M638" s="129"/>
      <c r="N638" s="130"/>
      <c r="O638" s="36"/>
      <c r="P638" s="36"/>
      <c r="Q638" s="36"/>
      <c r="R638" s="36"/>
      <c r="S638" s="36"/>
      <c r="T638" s="37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T638" s="12" t="s">
        <v>171</v>
      </c>
      <c r="AU638" s="12" t="s">
        <v>80</v>
      </c>
    </row>
    <row r="639" spans="1:65" s="9" customFormat="1" x14ac:dyDescent="0.2">
      <c r="B639" s="138"/>
      <c r="D639" s="127" t="s">
        <v>149</v>
      </c>
      <c r="E639" s="139" t="s">
        <v>1</v>
      </c>
      <c r="F639" s="140" t="s">
        <v>2054</v>
      </c>
      <c r="H639" s="141">
        <v>17</v>
      </c>
      <c r="I639" s="142"/>
      <c r="L639" s="138"/>
      <c r="M639" s="143"/>
      <c r="N639" s="144"/>
      <c r="O639" s="144"/>
      <c r="P639" s="144"/>
      <c r="Q639" s="144"/>
      <c r="R639" s="144"/>
      <c r="S639" s="144"/>
      <c r="T639" s="145"/>
      <c r="AT639" s="139" t="s">
        <v>149</v>
      </c>
      <c r="AU639" s="139" t="s">
        <v>80</v>
      </c>
      <c r="AV639" s="9" t="s">
        <v>80</v>
      </c>
      <c r="AW639" s="9" t="s">
        <v>32</v>
      </c>
      <c r="AX639" s="9" t="s">
        <v>78</v>
      </c>
      <c r="AY639" s="139" t="s">
        <v>135</v>
      </c>
    </row>
    <row r="640" spans="1:65" s="2" customFormat="1" ht="24" customHeight="1" x14ac:dyDescent="0.2">
      <c r="A640" s="21"/>
      <c r="B640" s="113"/>
      <c r="C640" s="163" t="s">
        <v>963</v>
      </c>
      <c r="D640" s="163" t="s">
        <v>479</v>
      </c>
      <c r="E640" s="164" t="s">
        <v>2076</v>
      </c>
      <c r="F640" s="165" t="s">
        <v>2077</v>
      </c>
      <c r="G640" s="166" t="s">
        <v>628</v>
      </c>
      <c r="H640" s="167">
        <v>17</v>
      </c>
      <c r="I640" s="168"/>
      <c r="J640" s="169">
        <f>ROUND(I640*H640,2)</f>
        <v>0</v>
      </c>
      <c r="K640" s="165" t="s">
        <v>155</v>
      </c>
      <c r="L640" s="170"/>
      <c r="M640" s="171" t="s">
        <v>1</v>
      </c>
      <c r="N640" s="172" t="s">
        <v>40</v>
      </c>
      <c r="O640" s="36"/>
      <c r="P640" s="123">
        <f>O640*H640</f>
        <v>0</v>
      </c>
      <c r="Q640" s="123">
        <v>1.3299999999999999E-2</v>
      </c>
      <c r="R640" s="123">
        <f>Q640*H640</f>
        <v>0.2261</v>
      </c>
      <c r="S640" s="123">
        <v>0</v>
      </c>
      <c r="T640" s="124">
        <f>S640*H640</f>
        <v>0</v>
      </c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R640" s="125" t="s">
        <v>209</v>
      </c>
      <c r="AT640" s="125" t="s">
        <v>479</v>
      </c>
      <c r="AU640" s="125" t="s">
        <v>80</v>
      </c>
      <c r="AY640" s="12" t="s">
        <v>135</v>
      </c>
      <c r="BE640" s="126">
        <f>IF(N640="základní",J640,0)</f>
        <v>0</v>
      </c>
      <c r="BF640" s="126">
        <f>IF(N640="snížená",J640,0)</f>
        <v>0</v>
      </c>
      <c r="BG640" s="126">
        <f>IF(N640="zákl. přenesená",J640,0)</f>
        <v>0</v>
      </c>
      <c r="BH640" s="126">
        <f>IF(N640="sníž. přenesená",J640,0)</f>
        <v>0</v>
      </c>
      <c r="BI640" s="126">
        <f>IF(N640="nulová",J640,0)</f>
        <v>0</v>
      </c>
      <c r="BJ640" s="12" t="s">
        <v>78</v>
      </c>
      <c r="BK640" s="126">
        <f>ROUND(I640*H640,2)</f>
        <v>0</v>
      </c>
      <c r="BL640" s="12" t="s">
        <v>141</v>
      </c>
      <c r="BM640" s="125" t="s">
        <v>2078</v>
      </c>
    </row>
    <row r="641" spans="1:65" s="2" customFormat="1" ht="19.5" x14ac:dyDescent="0.2">
      <c r="A641" s="21"/>
      <c r="B641" s="22"/>
      <c r="C641" s="21"/>
      <c r="D641" s="127" t="s">
        <v>143</v>
      </c>
      <c r="E641" s="21"/>
      <c r="F641" s="128" t="s">
        <v>2077</v>
      </c>
      <c r="G641" s="21"/>
      <c r="H641" s="21"/>
      <c r="I641" s="49"/>
      <c r="J641" s="21"/>
      <c r="K641" s="21"/>
      <c r="L641" s="22"/>
      <c r="M641" s="129"/>
      <c r="N641" s="130"/>
      <c r="O641" s="36"/>
      <c r="P641" s="36"/>
      <c r="Q641" s="36"/>
      <c r="R641" s="36"/>
      <c r="S641" s="36"/>
      <c r="T641" s="37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T641" s="12" t="s">
        <v>143</v>
      </c>
      <c r="AU641" s="12" t="s">
        <v>80</v>
      </c>
    </row>
    <row r="642" spans="1:65" s="2" customFormat="1" ht="16.5" customHeight="1" x14ac:dyDescent="0.2">
      <c r="A642" s="21"/>
      <c r="B642" s="113"/>
      <c r="C642" s="163" t="s">
        <v>967</v>
      </c>
      <c r="D642" s="163" t="s">
        <v>479</v>
      </c>
      <c r="E642" s="164" t="s">
        <v>2079</v>
      </c>
      <c r="F642" s="165" t="s">
        <v>2080</v>
      </c>
      <c r="G642" s="166" t="s">
        <v>628</v>
      </c>
      <c r="H642" s="167">
        <v>17</v>
      </c>
      <c r="I642" s="168"/>
      <c r="J642" s="169">
        <f>ROUND(I642*H642,2)</f>
        <v>0</v>
      </c>
      <c r="K642" s="165" t="s">
        <v>1</v>
      </c>
      <c r="L642" s="170"/>
      <c r="M642" s="171" t="s">
        <v>1</v>
      </c>
      <c r="N642" s="172" t="s">
        <v>40</v>
      </c>
      <c r="O642" s="36"/>
      <c r="P642" s="123">
        <f>O642*H642</f>
        <v>0</v>
      </c>
      <c r="Q642" s="123">
        <v>1.3299999999999999E-2</v>
      </c>
      <c r="R642" s="123">
        <f>Q642*H642</f>
        <v>0.2261</v>
      </c>
      <c r="S642" s="123">
        <v>0</v>
      </c>
      <c r="T642" s="124">
        <f>S642*H642</f>
        <v>0</v>
      </c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R642" s="125" t="s">
        <v>209</v>
      </c>
      <c r="AT642" s="125" t="s">
        <v>479</v>
      </c>
      <c r="AU642" s="125" t="s">
        <v>80</v>
      </c>
      <c r="AY642" s="12" t="s">
        <v>135</v>
      </c>
      <c r="BE642" s="126">
        <f>IF(N642="základní",J642,0)</f>
        <v>0</v>
      </c>
      <c r="BF642" s="126">
        <f>IF(N642="snížená",J642,0)</f>
        <v>0</v>
      </c>
      <c r="BG642" s="126">
        <f>IF(N642="zákl. přenesená",J642,0)</f>
        <v>0</v>
      </c>
      <c r="BH642" s="126">
        <f>IF(N642="sníž. přenesená",J642,0)</f>
        <v>0</v>
      </c>
      <c r="BI642" s="126">
        <f>IF(N642="nulová",J642,0)</f>
        <v>0</v>
      </c>
      <c r="BJ642" s="12" t="s">
        <v>78</v>
      </c>
      <c r="BK642" s="126">
        <f>ROUND(I642*H642,2)</f>
        <v>0</v>
      </c>
      <c r="BL642" s="12" t="s">
        <v>141</v>
      </c>
      <c r="BM642" s="125" t="s">
        <v>2081</v>
      </c>
    </row>
    <row r="643" spans="1:65" s="2" customFormat="1" x14ac:dyDescent="0.2">
      <c r="A643" s="21"/>
      <c r="B643" s="22"/>
      <c r="C643" s="21"/>
      <c r="D643" s="127" t="s">
        <v>143</v>
      </c>
      <c r="E643" s="21"/>
      <c r="F643" s="128" t="s">
        <v>2080</v>
      </c>
      <c r="G643" s="21"/>
      <c r="H643" s="21"/>
      <c r="I643" s="49"/>
      <c r="J643" s="21"/>
      <c r="K643" s="21"/>
      <c r="L643" s="22"/>
      <c r="M643" s="129"/>
      <c r="N643" s="130"/>
      <c r="O643" s="36"/>
      <c r="P643" s="36"/>
      <c r="Q643" s="36"/>
      <c r="R643" s="36"/>
      <c r="S643" s="36"/>
      <c r="T643" s="37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T643" s="12" t="s">
        <v>143</v>
      </c>
      <c r="AU643" s="12" t="s">
        <v>80</v>
      </c>
    </row>
    <row r="644" spans="1:65" s="2" customFormat="1" ht="16.5" customHeight="1" x14ac:dyDescent="0.2">
      <c r="A644" s="21"/>
      <c r="B644" s="113"/>
      <c r="C644" s="114" t="s">
        <v>971</v>
      </c>
      <c r="D644" s="114" t="s">
        <v>137</v>
      </c>
      <c r="E644" s="115" t="s">
        <v>978</v>
      </c>
      <c r="F644" s="116" t="s">
        <v>979</v>
      </c>
      <c r="G644" s="117" t="s">
        <v>234</v>
      </c>
      <c r="H644" s="118">
        <v>856</v>
      </c>
      <c r="I644" s="119"/>
      <c r="J644" s="120">
        <f>ROUND(I644*H644,2)</f>
        <v>0</v>
      </c>
      <c r="K644" s="116" t="s">
        <v>155</v>
      </c>
      <c r="L644" s="22"/>
      <c r="M644" s="121" t="s">
        <v>1</v>
      </c>
      <c r="N644" s="122" t="s">
        <v>40</v>
      </c>
      <c r="O644" s="36"/>
      <c r="P644" s="123">
        <f>O644*H644</f>
        <v>0</v>
      </c>
      <c r="Q644" s="123">
        <v>1.9000000000000001E-4</v>
      </c>
      <c r="R644" s="123">
        <f>Q644*H644</f>
        <v>0.16264000000000001</v>
      </c>
      <c r="S644" s="123">
        <v>0</v>
      </c>
      <c r="T644" s="124">
        <f>S644*H644</f>
        <v>0</v>
      </c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R644" s="125" t="s">
        <v>141</v>
      </c>
      <c r="AT644" s="125" t="s">
        <v>137</v>
      </c>
      <c r="AU644" s="125" t="s">
        <v>80</v>
      </c>
      <c r="AY644" s="12" t="s">
        <v>135</v>
      </c>
      <c r="BE644" s="126">
        <f>IF(N644="základní",J644,0)</f>
        <v>0</v>
      </c>
      <c r="BF644" s="126">
        <f>IF(N644="snížená",J644,0)</f>
        <v>0</v>
      </c>
      <c r="BG644" s="126">
        <f>IF(N644="zákl. přenesená",J644,0)</f>
        <v>0</v>
      </c>
      <c r="BH644" s="126">
        <f>IF(N644="sníž. přenesená",J644,0)</f>
        <v>0</v>
      </c>
      <c r="BI644" s="126">
        <f>IF(N644="nulová",J644,0)</f>
        <v>0</v>
      </c>
      <c r="BJ644" s="12" t="s">
        <v>78</v>
      </c>
      <c r="BK644" s="126">
        <f>ROUND(I644*H644,2)</f>
        <v>0</v>
      </c>
      <c r="BL644" s="12" t="s">
        <v>141</v>
      </c>
      <c r="BM644" s="125" t="s">
        <v>2082</v>
      </c>
    </row>
    <row r="645" spans="1:65" s="2" customFormat="1" x14ac:dyDescent="0.2">
      <c r="A645" s="21"/>
      <c r="B645" s="22"/>
      <c r="C645" s="21"/>
      <c r="D645" s="127" t="s">
        <v>143</v>
      </c>
      <c r="E645" s="21"/>
      <c r="F645" s="128" t="s">
        <v>981</v>
      </c>
      <c r="G645" s="21"/>
      <c r="H645" s="21"/>
      <c r="I645" s="49"/>
      <c r="J645" s="21"/>
      <c r="K645" s="21"/>
      <c r="L645" s="22"/>
      <c r="M645" s="129"/>
      <c r="N645" s="130"/>
      <c r="O645" s="36"/>
      <c r="P645" s="36"/>
      <c r="Q645" s="36"/>
      <c r="R645" s="36"/>
      <c r="S645" s="36"/>
      <c r="T645" s="37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T645" s="12" t="s">
        <v>143</v>
      </c>
      <c r="AU645" s="12" t="s">
        <v>80</v>
      </c>
    </row>
    <row r="646" spans="1:65" s="2" customFormat="1" ht="19.5" x14ac:dyDescent="0.2">
      <c r="A646" s="21"/>
      <c r="B646" s="22"/>
      <c r="C646" s="21"/>
      <c r="D646" s="127" t="s">
        <v>171</v>
      </c>
      <c r="E646" s="21"/>
      <c r="F646" s="154" t="s">
        <v>1647</v>
      </c>
      <c r="G646" s="21"/>
      <c r="H646" s="21"/>
      <c r="I646" s="49"/>
      <c r="J646" s="21"/>
      <c r="K646" s="21"/>
      <c r="L646" s="22"/>
      <c r="M646" s="129"/>
      <c r="N646" s="130"/>
      <c r="O646" s="36"/>
      <c r="P646" s="36"/>
      <c r="Q646" s="36"/>
      <c r="R646" s="36"/>
      <c r="S646" s="36"/>
      <c r="T646" s="37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T646" s="12" t="s">
        <v>171</v>
      </c>
      <c r="AU646" s="12" t="s">
        <v>80</v>
      </c>
    </row>
    <row r="647" spans="1:65" s="9" customFormat="1" x14ac:dyDescent="0.2">
      <c r="B647" s="138"/>
      <c r="D647" s="127" t="s">
        <v>149</v>
      </c>
      <c r="E647" s="139" t="s">
        <v>1</v>
      </c>
      <c r="F647" s="140" t="s">
        <v>2083</v>
      </c>
      <c r="H647" s="141">
        <v>856</v>
      </c>
      <c r="I647" s="142"/>
      <c r="L647" s="138"/>
      <c r="M647" s="143"/>
      <c r="N647" s="144"/>
      <c r="O647" s="144"/>
      <c r="P647" s="144"/>
      <c r="Q647" s="144"/>
      <c r="R647" s="144"/>
      <c r="S647" s="144"/>
      <c r="T647" s="145"/>
      <c r="AT647" s="139" t="s">
        <v>149</v>
      </c>
      <c r="AU647" s="139" t="s">
        <v>80</v>
      </c>
      <c r="AV647" s="9" t="s">
        <v>80</v>
      </c>
      <c r="AW647" s="9" t="s">
        <v>32</v>
      </c>
      <c r="AX647" s="9" t="s">
        <v>78</v>
      </c>
      <c r="AY647" s="139" t="s">
        <v>135</v>
      </c>
    </row>
    <row r="648" spans="1:65" s="2" customFormat="1" ht="16.5" customHeight="1" x14ac:dyDescent="0.2">
      <c r="A648" s="21"/>
      <c r="B648" s="113"/>
      <c r="C648" s="114" t="s">
        <v>977</v>
      </c>
      <c r="D648" s="114" t="s">
        <v>137</v>
      </c>
      <c r="E648" s="115" t="s">
        <v>984</v>
      </c>
      <c r="F648" s="116" t="s">
        <v>985</v>
      </c>
      <c r="G648" s="117" t="s">
        <v>234</v>
      </c>
      <c r="H648" s="118">
        <v>873.6</v>
      </c>
      <c r="I648" s="119"/>
      <c r="J648" s="120">
        <f>ROUND(I648*H648,2)</f>
        <v>0</v>
      </c>
      <c r="K648" s="116" t="s">
        <v>155</v>
      </c>
      <c r="L648" s="22"/>
      <c r="M648" s="121" t="s">
        <v>1</v>
      </c>
      <c r="N648" s="122" t="s">
        <v>40</v>
      </c>
      <c r="O648" s="36"/>
      <c r="P648" s="123">
        <f>O648*H648</f>
        <v>0</v>
      </c>
      <c r="Q648" s="123">
        <v>1.2999999999999999E-4</v>
      </c>
      <c r="R648" s="123">
        <f>Q648*H648</f>
        <v>0.11356799999999999</v>
      </c>
      <c r="S648" s="123">
        <v>0</v>
      </c>
      <c r="T648" s="124">
        <f>S648*H648</f>
        <v>0</v>
      </c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R648" s="125" t="s">
        <v>141</v>
      </c>
      <c r="AT648" s="125" t="s">
        <v>137</v>
      </c>
      <c r="AU648" s="125" t="s">
        <v>80</v>
      </c>
      <c r="AY648" s="12" t="s">
        <v>135</v>
      </c>
      <c r="BE648" s="126">
        <f>IF(N648="základní",J648,0)</f>
        <v>0</v>
      </c>
      <c r="BF648" s="126">
        <f>IF(N648="snížená",J648,0)</f>
        <v>0</v>
      </c>
      <c r="BG648" s="126">
        <f>IF(N648="zákl. přenesená",J648,0)</f>
        <v>0</v>
      </c>
      <c r="BH648" s="126">
        <f>IF(N648="sníž. přenesená",J648,0)</f>
        <v>0</v>
      </c>
      <c r="BI648" s="126">
        <f>IF(N648="nulová",J648,0)</f>
        <v>0</v>
      </c>
      <c r="BJ648" s="12" t="s">
        <v>78</v>
      </c>
      <c r="BK648" s="126">
        <f>ROUND(I648*H648,2)</f>
        <v>0</v>
      </c>
      <c r="BL648" s="12" t="s">
        <v>141</v>
      </c>
      <c r="BM648" s="125" t="s">
        <v>2084</v>
      </c>
    </row>
    <row r="649" spans="1:65" s="2" customFormat="1" x14ac:dyDescent="0.2">
      <c r="A649" s="21"/>
      <c r="B649" s="22"/>
      <c r="C649" s="21"/>
      <c r="D649" s="127" t="s">
        <v>143</v>
      </c>
      <c r="E649" s="21"/>
      <c r="F649" s="128" t="s">
        <v>987</v>
      </c>
      <c r="G649" s="21"/>
      <c r="H649" s="21"/>
      <c r="I649" s="49"/>
      <c r="J649" s="21"/>
      <c r="K649" s="21"/>
      <c r="L649" s="22"/>
      <c r="M649" s="129"/>
      <c r="N649" s="130"/>
      <c r="O649" s="36"/>
      <c r="P649" s="36"/>
      <c r="Q649" s="36"/>
      <c r="R649" s="36"/>
      <c r="S649" s="36"/>
      <c r="T649" s="37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T649" s="12" t="s">
        <v>143</v>
      </c>
      <c r="AU649" s="12" t="s">
        <v>80</v>
      </c>
    </row>
    <row r="650" spans="1:65" s="2" customFormat="1" ht="19.5" x14ac:dyDescent="0.2">
      <c r="A650" s="21"/>
      <c r="B650" s="22"/>
      <c r="C650" s="21"/>
      <c r="D650" s="127" t="s">
        <v>171</v>
      </c>
      <c r="E650" s="21"/>
      <c r="F650" s="154" t="s">
        <v>1647</v>
      </c>
      <c r="G650" s="21"/>
      <c r="H650" s="21"/>
      <c r="I650" s="49"/>
      <c r="J650" s="21"/>
      <c r="K650" s="21"/>
      <c r="L650" s="22"/>
      <c r="M650" s="129"/>
      <c r="N650" s="130"/>
      <c r="O650" s="36"/>
      <c r="P650" s="36"/>
      <c r="Q650" s="36"/>
      <c r="R650" s="36"/>
      <c r="S650" s="36"/>
      <c r="T650" s="37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T650" s="12" t="s">
        <v>171</v>
      </c>
      <c r="AU650" s="12" t="s">
        <v>80</v>
      </c>
    </row>
    <row r="651" spans="1:65" s="7" customFormat="1" ht="22.9" customHeight="1" x14ac:dyDescent="0.2">
      <c r="B651" s="100"/>
      <c r="D651" s="101" t="s">
        <v>71</v>
      </c>
      <c r="E651" s="111" t="s">
        <v>216</v>
      </c>
      <c r="F651" s="111" t="s">
        <v>994</v>
      </c>
      <c r="I651" s="103"/>
      <c r="J651" s="112">
        <f>BK651</f>
        <v>0</v>
      </c>
      <c r="L651" s="100"/>
      <c r="M651" s="105"/>
      <c r="N651" s="106"/>
      <c r="O651" s="106"/>
      <c r="P651" s="107">
        <f>SUM(P652:P664)</f>
        <v>0</v>
      </c>
      <c r="Q651" s="106"/>
      <c r="R651" s="107">
        <f>SUM(R652:R664)</f>
        <v>0</v>
      </c>
      <c r="S651" s="106"/>
      <c r="T651" s="108">
        <f>SUM(T652:T664)</f>
        <v>30.809899999999999</v>
      </c>
      <c r="AR651" s="101" t="s">
        <v>78</v>
      </c>
      <c r="AT651" s="109" t="s">
        <v>71</v>
      </c>
      <c r="AU651" s="109" t="s">
        <v>78</v>
      </c>
      <c r="AY651" s="101" t="s">
        <v>135</v>
      </c>
      <c r="BK651" s="110">
        <f>SUM(BK652:BK664)</f>
        <v>0</v>
      </c>
    </row>
    <row r="652" spans="1:65" s="2" customFormat="1" ht="16.5" customHeight="1" x14ac:dyDescent="0.2">
      <c r="A652" s="21"/>
      <c r="B652" s="113"/>
      <c r="C652" s="114" t="s">
        <v>983</v>
      </c>
      <c r="D652" s="114" t="s">
        <v>137</v>
      </c>
      <c r="E652" s="115" t="s">
        <v>1008</v>
      </c>
      <c r="F652" s="116" t="s">
        <v>1009</v>
      </c>
      <c r="G652" s="117" t="s">
        <v>234</v>
      </c>
      <c r="H652" s="118">
        <v>873.6</v>
      </c>
      <c r="I652" s="119"/>
      <c r="J652" s="120">
        <f>ROUND(I652*H652,2)</f>
        <v>0</v>
      </c>
      <c r="K652" s="116" t="s">
        <v>155</v>
      </c>
      <c r="L652" s="22"/>
      <c r="M652" s="121" t="s">
        <v>1</v>
      </c>
      <c r="N652" s="122" t="s">
        <v>40</v>
      </c>
      <c r="O652" s="36"/>
      <c r="P652" s="123">
        <f>O652*H652</f>
        <v>0</v>
      </c>
      <c r="Q652" s="123">
        <v>0</v>
      </c>
      <c r="R652" s="123">
        <f>Q652*H652</f>
        <v>0</v>
      </c>
      <c r="S652" s="123">
        <v>0</v>
      </c>
      <c r="T652" s="124">
        <f>S652*H652</f>
        <v>0</v>
      </c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R652" s="125" t="s">
        <v>141</v>
      </c>
      <c r="AT652" s="125" t="s">
        <v>137</v>
      </c>
      <c r="AU652" s="125" t="s">
        <v>80</v>
      </c>
      <c r="AY652" s="12" t="s">
        <v>135</v>
      </c>
      <c r="BE652" s="126">
        <f>IF(N652="základní",J652,0)</f>
        <v>0</v>
      </c>
      <c r="BF652" s="126">
        <f>IF(N652="snížená",J652,0)</f>
        <v>0</v>
      </c>
      <c r="BG652" s="126">
        <f>IF(N652="zákl. přenesená",J652,0)</f>
        <v>0</v>
      </c>
      <c r="BH652" s="126">
        <f>IF(N652="sníž. přenesená",J652,0)</f>
        <v>0</v>
      </c>
      <c r="BI652" s="126">
        <f>IF(N652="nulová",J652,0)</f>
        <v>0</v>
      </c>
      <c r="BJ652" s="12" t="s">
        <v>78</v>
      </c>
      <c r="BK652" s="126">
        <f>ROUND(I652*H652,2)</f>
        <v>0</v>
      </c>
      <c r="BL652" s="12" t="s">
        <v>141</v>
      </c>
      <c r="BM652" s="125" t="s">
        <v>2085</v>
      </c>
    </row>
    <row r="653" spans="1:65" s="2" customFormat="1" ht="19.5" x14ac:dyDescent="0.2">
      <c r="A653" s="21"/>
      <c r="B653" s="22"/>
      <c r="C653" s="21"/>
      <c r="D653" s="127" t="s">
        <v>143</v>
      </c>
      <c r="E653" s="21"/>
      <c r="F653" s="128" t="s">
        <v>1011</v>
      </c>
      <c r="G653" s="21"/>
      <c r="H653" s="21"/>
      <c r="I653" s="49"/>
      <c r="J653" s="21"/>
      <c r="K653" s="21"/>
      <c r="L653" s="22"/>
      <c r="M653" s="129"/>
      <c r="N653" s="130"/>
      <c r="O653" s="36"/>
      <c r="P653" s="36"/>
      <c r="Q653" s="36"/>
      <c r="R653" s="36"/>
      <c r="S653" s="36"/>
      <c r="T653" s="37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T653" s="12" t="s">
        <v>143</v>
      </c>
      <c r="AU653" s="12" t="s">
        <v>80</v>
      </c>
    </row>
    <row r="654" spans="1:65" s="2" customFormat="1" ht="19.5" x14ac:dyDescent="0.2">
      <c r="A654" s="21"/>
      <c r="B654" s="22"/>
      <c r="C654" s="21"/>
      <c r="D654" s="127" t="s">
        <v>171</v>
      </c>
      <c r="E654" s="21"/>
      <c r="F654" s="154" t="s">
        <v>172</v>
      </c>
      <c r="G654" s="21"/>
      <c r="H654" s="21"/>
      <c r="I654" s="49"/>
      <c r="J654" s="21"/>
      <c r="K654" s="21"/>
      <c r="L654" s="22"/>
      <c r="M654" s="129"/>
      <c r="N654" s="130"/>
      <c r="O654" s="36"/>
      <c r="P654" s="36"/>
      <c r="Q654" s="36"/>
      <c r="R654" s="36"/>
      <c r="S654" s="36"/>
      <c r="T654" s="37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T654" s="12" t="s">
        <v>171</v>
      </c>
      <c r="AU654" s="12" t="s">
        <v>80</v>
      </c>
    </row>
    <row r="655" spans="1:65" s="8" customFormat="1" x14ac:dyDescent="0.2">
      <c r="B655" s="131"/>
      <c r="D655" s="127" t="s">
        <v>149</v>
      </c>
      <c r="E655" s="132" t="s">
        <v>1</v>
      </c>
      <c r="F655" s="133" t="s">
        <v>2086</v>
      </c>
      <c r="H655" s="132" t="s">
        <v>1</v>
      </c>
      <c r="I655" s="134"/>
      <c r="L655" s="131"/>
      <c r="M655" s="135"/>
      <c r="N655" s="136"/>
      <c r="O655" s="136"/>
      <c r="P655" s="136"/>
      <c r="Q655" s="136"/>
      <c r="R655" s="136"/>
      <c r="S655" s="136"/>
      <c r="T655" s="137"/>
      <c r="AT655" s="132" t="s">
        <v>149</v>
      </c>
      <c r="AU655" s="132" t="s">
        <v>80</v>
      </c>
      <c r="AV655" s="8" t="s">
        <v>78</v>
      </c>
      <c r="AW655" s="8" t="s">
        <v>32</v>
      </c>
      <c r="AX655" s="8" t="s">
        <v>72</v>
      </c>
      <c r="AY655" s="132" t="s">
        <v>135</v>
      </c>
    </row>
    <row r="656" spans="1:65" s="9" customFormat="1" x14ac:dyDescent="0.2">
      <c r="B656" s="138"/>
      <c r="D656" s="127" t="s">
        <v>149</v>
      </c>
      <c r="E656" s="139" t="s">
        <v>1</v>
      </c>
      <c r="F656" s="140" t="s">
        <v>1769</v>
      </c>
      <c r="H656" s="141">
        <v>873.6</v>
      </c>
      <c r="I656" s="142"/>
      <c r="L656" s="138"/>
      <c r="M656" s="143"/>
      <c r="N656" s="144"/>
      <c r="O656" s="144"/>
      <c r="P656" s="144"/>
      <c r="Q656" s="144"/>
      <c r="R656" s="144"/>
      <c r="S656" s="144"/>
      <c r="T656" s="145"/>
      <c r="AT656" s="139" t="s">
        <v>149</v>
      </c>
      <c r="AU656" s="139" t="s">
        <v>80</v>
      </c>
      <c r="AV656" s="9" t="s">
        <v>80</v>
      </c>
      <c r="AW656" s="9" t="s">
        <v>32</v>
      </c>
      <c r="AX656" s="9" t="s">
        <v>78</v>
      </c>
      <c r="AY656" s="139" t="s">
        <v>135</v>
      </c>
    </row>
    <row r="657" spans="1:65" s="2" customFormat="1" ht="24" customHeight="1" x14ac:dyDescent="0.2">
      <c r="A657" s="21"/>
      <c r="B657" s="113"/>
      <c r="C657" s="114" t="s">
        <v>989</v>
      </c>
      <c r="D657" s="114" t="s">
        <v>137</v>
      </c>
      <c r="E657" s="115" t="s">
        <v>2087</v>
      </c>
      <c r="F657" s="116" t="s">
        <v>2088</v>
      </c>
      <c r="G657" s="117" t="s">
        <v>234</v>
      </c>
      <c r="H657" s="118">
        <v>832.7</v>
      </c>
      <c r="I657" s="119"/>
      <c r="J657" s="120">
        <f>ROUND(I657*H657,2)</f>
        <v>0</v>
      </c>
      <c r="K657" s="116" t="s">
        <v>155</v>
      </c>
      <c r="L657" s="22"/>
      <c r="M657" s="121" t="s">
        <v>1</v>
      </c>
      <c r="N657" s="122" t="s">
        <v>40</v>
      </c>
      <c r="O657" s="36"/>
      <c r="P657" s="123">
        <f>O657*H657</f>
        <v>0</v>
      </c>
      <c r="Q657" s="123">
        <v>0</v>
      </c>
      <c r="R657" s="123">
        <f>Q657*H657</f>
        <v>0</v>
      </c>
      <c r="S657" s="123">
        <v>3.6999999999999998E-2</v>
      </c>
      <c r="T657" s="124">
        <f>S657*H657</f>
        <v>30.809899999999999</v>
      </c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R657" s="125" t="s">
        <v>141</v>
      </c>
      <c r="AT657" s="125" t="s">
        <v>137</v>
      </c>
      <c r="AU657" s="125" t="s">
        <v>80</v>
      </c>
      <c r="AY657" s="12" t="s">
        <v>135</v>
      </c>
      <c r="BE657" s="126">
        <f>IF(N657="základní",J657,0)</f>
        <v>0</v>
      </c>
      <c r="BF657" s="126">
        <f>IF(N657="snížená",J657,0)</f>
        <v>0</v>
      </c>
      <c r="BG657" s="126">
        <f>IF(N657="zákl. přenesená",J657,0)</f>
        <v>0</v>
      </c>
      <c r="BH657" s="126">
        <f>IF(N657="sníž. přenesená",J657,0)</f>
        <v>0</v>
      </c>
      <c r="BI657" s="126">
        <f>IF(N657="nulová",J657,0)</f>
        <v>0</v>
      </c>
      <c r="BJ657" s="12" t="s">
        <v>78</v>
      </c>
      <c r="BK657" s="126">
        <f>ROUND(I657*H657,2)</f>
        <v>0</v>
      </c>
      <c r="BL657" s="12" t="s">
        <v>141</v>
      </c>
      <c r="BM657" s="125" t="s">
        <v>2089</v>
      </c>
    </row>
    <row r="658" spans="1:65" s="2" customFormat="1" x14ac:dyDescent="0.2">
      <c r="A658" s="21"/>
      <c r="B658" s="22"/>
      <c r="C658" s="21"/>
      <c r="D658" s="127" t="s">
        <v>143</v>
      </c>
      <c r="E658" s="21"/>
      <c r="F658" s="128" t="s">
        <v>2090</v>
      </c>
      <c r="G658" s="21"/>
      <c r="H658" s="21"/>
      <c r="I658" s="49"/>
      <c r="J658" s="21"/>
      <c r="K658" s="21"/>
      <c r="L658" s="22"/>
      <c r="M658" s="129"/>
      <c r="N658" s="130"/>
      <c r="O658" s="36"/>
      <c r="P658" s="36"/>
      <c r="Q658" s="36"/>
      <c r="R658" s="36"/>
      <c r="S658" s="36"/>
      <c r="T658" s="37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T658" s="12" t="s">
        <v>143</v>
      </c>
      <c r="AU658" s="12" t="s">
        <v>80</v>
      </c>
    </row>
    <row r="659" spans="1:65" s="2" customFormat="1" ht="19.5" x14ac:dyDescent="0.2">
      <c r="A659" s="21"/>
      <c r="B659" s="22"/>
      <c r="C659" s="21"/>
      <c r="D659" s="127" t="s">
        <v>171</v>
      </c>
      <c r="E659" s="21"/>
      <c r="F659" s="154" t="s">
        <v>1647</v>
      </c>
      <c r="G659" s="21"/>
      <c r="H659" s="21"/>
      <c r="I659" s="49"/>
      <c r="J659" s="21"/>
      <c r="K659" s="21"/>
      <c r="L659" s="22"/>
      <c r="M659" s="129"/>
      <c r="N659" s="130"/>
      <c r="O659" s="36"/>
      <c r="P659" s="36"/>
      <c r="Q659" s="36"/>
      <c r="R659" s="36"/>
      <c r="S659" s="36"/>
      <c r="T659" s="37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T659" s="12" t="s">
        <v>171</v>
      </c>
      <c r="AU659" s="12" t="s">
        <v>80</v>
      </c>
    </row>
    <row r="660" spans="1:65" s="9" customFormat="1" x14ac:dyDescent="0.2">
      <c r="B660" s="138"/>
      <c r="D660" s="127" t="s">
        <v>149</v>
      </c>
      <c r="E660" s="139" t="s">
        <v>1</v>
      </c>
      <c r="F660" s="140" t="s">
        <v>2091</v>
      </c>
      <c r="H660" s="141">
        <v>832.7</v>
      </c>
      <c r="I660" s="142"/>
      <c r="L660" s="138"/>
      <c r="M660" s="143"/>
      <c r="N660" s="144"/>
      <c r="O660" s="144"/>
      <c r="P660" s="144"/>
      <c r="Q660" s="144"/>
      <c r="R660" s="144"/>
      <c r="S660" s="144"/>
      <c r="T660" s="145"/>
      <c r="AT660" s="139" t="s">
        <v>149</v>
      </c>
      <c r="AU660" s="139" t="s">
        <v>80</v>
      </c>
      <c r="AV660" s="9" t="s">
        <v>80</v>
      </c>
      <c r="AW660" s="9" t="s">
        <v>32</v>
      </c>
      <c r="AX660" s="9" t="s">
        <v>78</v>
      </c>
      <c r="AY660" s="139" t="s">
        <v>135</v>
      </c>
    </row>
    <row r="661" spans="1:65" s="2" customFormat="1" ht="36" customHeight="1" x14ac:dyDescent="0.2">
      <c r="A661" s="21"/>
      <c r="B661" s="113"/>
      <c r="C661" s="114" t="s">
        <v>995</v>
      </c>
      <c r="D661" s="114" t="s">
        <v>137</v>
      </c>
      <c r="E661" s="115" t="s">
        <v>2092</v>
      </c>
      <c r="F661" s="116" t="s">
        <v>2093</v>
      </c>
      <c r="G661" s="117" t="s">
        <v>234</v>
      </c>
      <c r="H661" s="118">
        <v>97</v>
      </c>
      <c r="I661" s="119"/>
      <c r="J661" s="120">
        <f>ROUND(I661*H661,2)</f>
        <v>0</v>
      </c>
      <c r="K661" s="116" t="s">
        <v>1</v>
      </c>
      <c r="L661" s="22"/>
      <c r="M661" s="121" t="s">
        <v>1</v>
      </c>
      <c r="N661" s="122" t="s">
        <v>40</v>
      </c>
      <c r="O661" s="36"/>
      <c r="P661" s="123">
        <f>O661*H661</f>
        <v>0</v>
      </c>
      <c r="Q661" s="123">
        <v>0</v>
      </c>
      <c r="R661" s="123">
        <f>Q661*H661</f>
        <v>0</v>
      </c>
      <c r="S661" s="123">
        <v>0</v>
      </c>
      <c r="T661" s="124">
        <f>S661*H661</f>
        <v>0</v>
      </c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R661" s="125" t="s">
        <v>141</v>
      </c>
      <c r="AT661" s="125" t="s">
        <v>137</v>
      </c>
      <c r="AU661" s="125" t="s">
        <v>80</v>
      </c>
      <c r="AY661" s="12" t="s">
        <v>135</v>
      </c>
      <c r="BE661" s="126">
        <f>IF(N661="základní",J661,0)</f>
        <v>0</v>
      </c>
      <c r="BF661" s="126">
        <f>IF(N661="snížená",J661,0)</f>
        <v>0</v>
      </c>
      <c r="BG661" s="126">
        <f>IF(N661="zákl. přenesená",J661,0)</f>
        <v>0</v>
      </c>
      <c r="BH661" s="126">
        <f>IF(N661="sníž. přenesená",J661,0)</f>
        <v>0</v>
      </c>
      <c r="BI661" s="126">
        <f>IF(N661="nulová",J661,0)</f>
        <v>0</v>
      </c>
      <c r="BJ661" s="12" t="s">
        <v>78</v>
      </c>
      <c r="BK661" s="126">
        <f>ROUND(I661*H661,2)</f>
        <v>0</v>
      </c>
      <c r="BL661" s="12" t="s">
        <v>141</v>
      </c>
      <c r="BM661" s="125" t="s">
        <v>2094</v>
      </c>
    </row>
    <row r="662" spans="1:65" s="2" customFormat="1" ht="19.5" x14ac:dyDescent="0.2">
      <c r="A662" s="21"/>
      <c r="B662" s="22"/>
      <c r="C662" s="21"/>
      <c r="D662" s="127" t="s">
        <v>143</v>
      </c>
      <c r="E662" s="21"/>
      <c r="F662" s="128" t="s">
        <v>2095</v>
      </c>
      <c r="G662" s="21"/>
      <c r="H662" s="21"/>
      <c r="I662" s="49"/>
      <c r="J662" s="21"/>
      <c r="K662" s="21"/>
      <c r="L662" s="22"/>
      <c r="M662" s="129"/>
      <c r="N662" s="130"/>
      <c r="O662" s="36"/>
      <c r="P662" s="36"/>
      <c r="Q662" s="36"/>
      <c r="R662" s="36"/>
      <c r="S662" s="36"/>
      <c r="T662" s="37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T662" s="12" t="s">
        <v>143</v>
      </c>
      <c r="AU662" s="12" t="s">
        <v>80</v>
      </c>
    </row>
    <row r="663" spans="1:65" s="2" customFormat="1" ht="16.5" customHeight="1" x14ac:dyDescent="0.2">
      <c r="A663" s="21"/>
      <c r="B663" s="113"/>
      <c r="C663" s="114" t="s">
        <v>1001</v>
      </c>
      <c r="D663" s="114" t="s">
        <v>137</v>
      </c>
      <c r="E663" s="115" t="s">
        <v>2096</v>
      </c>
      <c r="F663" s="116" t="s">
        <v>2097</v>
      </c>
      <c r="G663" s="117" t="s">
        <v>212</v>
      </c>
      <c r="H663" s="118">
        <v>4</v>
      </c>
      <c r="I663" s="119"/>
      <c r="J663" s="120">
        <f>ROUND(I663*H663,2)</f>
        <v>0</v>
      </c>
      <c r="K663" s="116" t="s">
        <v>1</v>
      </c>
      <c r="L663" s="22"/>
      <c r="M663" s="121" t="s">
        <v>1</v>
      </c>
      <c r="N663" s="122" t="s">
        <v>40</v>
      </c>
      <c r="O663" s="36"/>
      <c r="P663" s="123">
        <f>O663*H663</f>
        <v>0</v>
      </c>
      <c r="Q663" s="123">
        <v>0</v>
      </c>
      <c r="R663" s="123">
        <f>Q663*H663</f>
        <v>0</v>
      </c>
      <c r="S663" s="123">
        <v>0</v>
      </c>
      <c r="T663" s="124">
        <f>S663*H663</f>
        <v>0</v>
      </c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R663" s="125" t="s">
        <v>141</v>
      </c>
      <c r="AT663" s="125" t="s">
        <v>137</v>
      </c>
      <c r="AU663" s="125" t="s">
        <v>80</v>
      </c>
      <c r="AY663" s="12" t="s">
        <v>135</v>
      </c>
      <c r="BE663" s="126">
        <f>IF(N663="základní",J663,0)</f>
        <v>0</v>
      </c>
      <c r="BF663" s="126">
        <f>IF(N663="snížená",J663,0)</f>
        <v>0</v>
      </c>
      <c r="BG663" s="126">
        <f>IF(N663="zákl. přenesená",J663,0)</f>
        <v>0</v>
      </c>
      <c r="BH663" s="126">
        <f>IF(N663="sníž. přenesená",J663,0)</f>
        <v>0</v>
      </c>
      <c r="BI663" s="126">
        <f>IF(N663="nulová",J663,0)</f>
        <v>0</v>
      </c>
      <c r="BJ663" s="12" t="s">
        <v>78</v>
      </c>
      <c r="BK663" s="126">
        <f>ROUND(I663*H663,2)</f>
        <v>0</v>
      </c>
      <c r="BL663" s="12" t="s">
        <v>141</v>
      </c>
      <c r="BM663" s="125" t="s">
        <v>2098</v>
      </c>
    </row>
    <row r="664" spans="1:65" s="2" customFormat="1" x14ac:dyDescent="0.2">
      <c r="A664" s="21"/>
      <c r="B664" s="22"/>
      <c r="C664" s="21"/>
      <c r="D664" s="127" t="s">
        <v>143</v>
      </c>
      <c r="E664" s="21"/>
      <c r="F664" s="128" t="s">
        <v>2097</v>
      </c>
      <c r="G664" s="21"/>
      <c r="H664" s="21"/>
      <c r="I664" s="49"/>
      <c r="J664" s="21"/>
      <c r="K664" s="21"/>
      <c r="L664" s="22"/>
      <c r="M664" s="129"/>
      <c r="N664" s="130"/>
      <c r="O664" s="36"/>
      <c r="P664" s="36"/>
      <c r="Q664" s="36"/>
      <c r="R664" s="36"/>
      <c r="S664" s="36"/>
      <c r="T664" s="37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T664" s="12" t="s">
        <v>143</v>
      </c>
      <c r="AU664" s="12" t="s">
        <v>80</v>
      </c>
    </row>
    <row r="665" spans="1:65" s="7" customFormat="1" ht="22.9" customHeight="1" x14ac:dyDescent="0.2">
      <c r="B665" s="100"/>
      <c r="D665" s="101" t="s">
        <v>71</v>
      </c>
      <c r="E665" s="111" t="s">
        <v>1042</v>
      </c>
      <c r="F665" s="111" t="s">
        <v>1043</v>
      </c>
      <c r="I665" s="103"/>
      <c r="J665" s="112">
        <f>BK665</f>
        <v>0</v>
      </c>
      <c r="L665" s="100"/>
      <c r="M665" s="105"/>
      <c r="N665" s="106"/>
      <c r="O665" s="106"/>
      <c r="P665" s="107">
        <f>SUM(P666:P682)</f>
        <v>0</v>
      </c>
      <c r="Q665" s="106"/>
      <c r="R665" s="107">
        <f>SUM(R666:R682)</f>
        <v>0</v>
      </c>
      <c r="S665" s="106"/>
      <c r="T665" s="108">
        <f>SUM(T666:T682)</f>
        <v>0</v>
      </c>
      <c r="AR665" s="101" t="s">
        <v>78</v>
      </c>
      <c r="AT665" s="109" t="s">
        <v>71</v>
      </c>
      <c r="AU665" s="109" t="s">
        <v>78</v>
      </c>
      <c r="AY665" s="101" t="s">
        <v>135</v>
      </c>
      <c r="BK665" s="110">
        <f>SUM(BK666:BK682)</f>
        <v>0</v>
      </c>
    </row>
    <row r="666" spans="1:65" s="2" customFormat="1" ht="16.5" customHeight="1" x14ac:dyDescent="0.2">
      <c r="A666" s="21"/>
      <c r="B666" s="113"/>
      <c r="C666" s="114" t="s">
        <v>1007</v>
      </c>
      <c r="D666" s="114" t="s">
        <v>137</v>
      </c>
      <c r="E666" s="115" t="s">
        <v>1045</v>
      </c>
      <c r="F666" s="116" t="s">
        <v>1046</v>
      </c>
      <c r="G666" s="117" t="s">
        <v>453</v>
      </c>
      <c r="H666" s="118">
        <v>924.18600000000004</v>
      </c>
      <c r="I666" s="119"/>
      <c r="J666" s="120">
        <f>ROUND(I666*H666,2)</f>
        <v>0</v>
      </c>
      <c r="K666" s="116" t="s">
        <v>155</v>
      </c>
      <c r="L666" s="22"/>
      <c r="M666" s="121" t="s">
        <v>1</v>
      </c>
      <c r="N666" s="122" t="s">
        <v>40</v>
      </c>
      <c r="O666" s="36"/>
      <c r="P666" s="123">
        <f>O666*H666</f>
        <v>0</v>
      </c>
      <c r="Q666" s="123">
        <v>0</v>
      </c>
      <c r="R666" s="123">
        <f>Q666*H666</f>
        <v>0</v>
      </c>
      <c r="S666" s="123">
        <v>0</v>
      </c>
      <c r="T666" s="124">
        <f>S666*H666</f>
        <v>0</v>
      </c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R666" s="125" t="s">
        <v>141</v>
      </c>
      <c r="AT666" s="125" t="s">
        <v>137</v>
      </c>
      <c r="AU666" s="125" t="s">
        <v>80</v>
      </c>
      <c r="AY666" s="12" t="s">
        <v>135</v>
      </c>
      <c r="BE666" s="126">
        <f>IF(N666="základní",J666,0)</f>
        <v>0</v>
      </c>
      <c r="BF666" s="126">
        <f>IF(N666="snížená",J666,0)</f>
        <v>0</v>
      </c>
      <c r="BG666" s="126">
        <f>IF(N666="zákl. přenesená",J666,0)</f>
        <v>0</v>
      </c>
      <c r="BH666" s="126">
        <f>IF(N666="sníž. přenesená",J666,0)</f>
        <v>0</v>
      </c>
      <c r="BI666" s="126">
        <f>IF(N666="nulová",J666,0)</f>
        <v>0</v>
      </c>
      <c r="BJ666" s="12" t="s">
        <v>78</v>
      </c>
      <c r="BK666" s="126">
        <f>ROUND(I666*H666,2)</f>
        <v>0</v>
      </c>
      <c r="BL666" s="12" t="s">
        <v>141</v>
      </c>
      <c r="BM666" s="125" t="s">
        <v>2099</v>
      </c>
    </row>
    <row r="667" spans="1:65" s="2" customFormat="1" ht="19.5" x14ac:dyDescent="0.2">
      <c r="A667" s="21"/>
      <c r="B667" s="22"/>
      <c r="C667" s="21"/>
      <c r="D667" s="127" t="s">
        <v>143</v>
      </c>
      <c r="E667" s="21"/>
      <c r="F667" s="128" t="s">
        <v>1048</v>
      </c>
      <c r="G667" s="21"/>
      <c r="H667" s="21"/>
      <c r="I667" s="49"/>
      <c r="J667" s="21"/>
      <c r="K667" s="21"/>
      <c r="L667" s="22"/>
      <c r="M667" s="129"/>
      <c r="N667" s="130"/>
      <c r="O667" s="36"/>
      <c r="P667" s="36"/>
      <c r="Q667" s="36"/>
      <c r="R667" s="36"/>
      <c r="S667" s="36"/>
      <c r="T667" s="37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T667" s="12" t="s">
        <v>143</v>
      </c>
      <c r="AU667" s="12" t="s">
        <v>80</v>
      </c>
    </row>
    <row r="668" spans="1:65" s="2" customFormat="1" ht="24" customHeight="1" x14ac:dyDescent="0.2">
      <c r="A668" s="21"/>
      <c r="B668" s="113"/>
      <c r="C668" s="114" t="s">
        <v>1028</v>
      </c>
      <c r="D668" s="114" t="s">
        <v>137</v>
      </c>
      <c r="E668" s="115" t="s">
        <v>1050</v>
      </c>
      <c r="F668" s="116" t="s">
        <v>1051</v>
      </c>
      <c r="G668" s="117" t="s">
        <v>453</v>
      </c>
      <c r="H668" s="118">
        <v>12938.603999999999</v>
      </c>
      <c r="I668" s="119"/>
      <c r="J668" s="120">
        <f>ROUND(I668*H668,2)</f>
        <v>0</v>
      </c>
      <c r="K668" s="116" t="s">
        <v>155</v>
      </c>
      <c r="L668" s="22"/>
      <c r="M668" s="121" t="s">
        <v>1</v>
      </c>
      <c r="N668" s="122" t="s">
        <v>40</v>
      </c>
      <c r="O668" s="36"/>
      <c r="P668" s="123">
        <f>O668*H668</f>
        <v>0</v>
      </c>
      <c r="Q668" s="123">
        <v>0</v>
      </c>
      <c r="R668" s="123">
        <f>Q668*H668</f>
        <v>0</v>
      </c>
      <c r="S668" s="123">
        <v>0</v>
      </c>
      <c r="T668" s="124">
        <f>S668*H668</f>
        <v>0</v>
      </c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R668" s="125" t="s">
        <v>141</v>
      </c>
      <c r="AT668" s="125" t="s">
        <v>137</v>
      </c>
      <c r="AU668" s="125" t="s">
        <v>80</v>
      </c>
      <c r="AY668" s="12" t="s">
        <v>135</v>
      </c>
      <c r="BE668" s="126">
        <f>IF(N668="základní",J668,0)</f>
        <v>0</v>
      </c>
      <c r="BF668" s="126">
        <f>IF(N668="snížená",J668,0)</f>
        <v>0</v>
      </c>
      <c r="BG668" s="126">
        <f>IF(N668="zákl. přenesená",J668,0)</f>
        <v>0</v>
      </c>
      <c r="BH668" s="126">
        <f>IF(N668="sníž. přenesená",J668,0)</f>
        <v>0</v>
      </c>
      <c r="BI668" s="126">
        <f>IF(N668="nulová",J668,0)</f>
        <v>0</v>
      </c>
      <c r="BJ668" s="12" t="s">
        <v>78</v>
      </c>
      <c r="BK668" s="126">
        <f>ROUND(I668*H668,2)</f>
        <v>0</v>
      </c>
      <c r="BL668" s="12" t="s">
        <v>141</v>
      </c>
      <c r="BM668" s="125" t="s">
        <v>2100</v>
      </c>
    </row>
    <row r="669" spans="1:65" s="2" customFormat="1" ht="29.25" x14ac:dyDescent="0.2">
      <c r="A669" s="21"/>
      <c r="B669" s="22"/>
      <c r="C669" s="21"/>
      <c r="D669" s="127" t="s">
        <v>143</v>
      </c>
      <c r="E669" s="21"/>
      <c r="F669" s="128" t="s">
        <v>1053</v>
      </c>
      <c r="G669" s="21"/>
      <c r="H669" s="21"/>
      <c r="I669" s="49"/>
      <c r="J669" s="21"/>
      <c r="K669" s="21"/>
      <c r="L669" s="22"/>
      <c r="M669" s="129"/>
      <c r="N669" s="130"/>
      <c r="O669" s="36"/>
      <c r="P669" s="36"/>
      <c r="Q669" s="36"/>
      <c r="R669" s="36"/>
      <c r="S669" s="36"/>
      <c r="T669" s="37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T669" s="12" t="s">
        <v>143</v>
      </c>
      <c r="AU669" s="12" t="s">
        <v>80</v>
      </c>
    </row>
    <row r="670" spans="1:65" s="9" customFormat="1" x14ac:dyDescent="0.2">
      <c r="B670" s="138"/>
      <c r="D670" s="127" t="s">
        <v>149</v>
      </c>
      <c r="F670" s="140" t="s">
        <v>2101</v>
      </c>
      <c r="H670" s="141">
        <v>12938.603999999999</v>
      </c>
      <c r="I670" s="142"/>
      <c r="L670" s="138"/>
      <c r="M670" s="143"/>
      <c r="N670" s="144"/>
      <c r="O670" s="144"/>
      <c r="P670" s="144"/>
      <c r="Q670" s="144"/>
      <c r="R670" s="144"/>
      <c r="S670" s="144"/>
      <c r="T670" s="145"/>
      <c r="AT670" s="139" t="s">
        <v>149</v>
      </c>
      <c r="AU670" s="139" t="s">
        <v>80</v>
      </c>
      <c r="AV670" s="9" t="s">
        <v>80</v>
      </c>
      <c r="AW670" s="9" t="s">
        <v>3</v>
      </c>
      <c r="AX670" s="9" t="s">
        <v>78</v>
      </c>
      <c r="AY670" s="139" t="s">
        <v>135</v>
      </c>
    </row>
    <row r="671" spans="1:65" s="2" customFormat="1" ht="24" customHeight="1" x14ac:dyDescent="0.2">
      <c r="A671" s="21"/>
      <c r="B671" s="113"/>
      <c r="C671" s="114" t="s">
        <v>1036</v>
      </c>
      <c r="D671" s="114" t="s">
        <v>137</v>
      </c>
      <c r="E671" s="115" t="s">
        <v>1056</v>
      </c>
      <c r="F671" s="116" t="s">
        <v>1057</v>
      </c>
      <c r="G671" s="117" t="s">
        <v>453</v>
      </c>
      <c r="H671" s="118">
        <v>924.18600000000004</v>
      </c>
      <c r="I671" s="119"/>
      <c r="J671" s="120">
        <f>ROUND(I671*H671,2)</f>
        <v>0</v>
      </c>
      <c r="K671" s="116" t="s">
        <v>155</v>
      </c>
      <c r="L671" s="22"/>
      <c r="M671" s="121" t="s">
        <v>1</v>
      </c>
      <c r="N671" s="122" t="s">
        <v>40</v>
      </c>
      <c r="O671" s="36"/>
      <c r="P671" s="123">
        <f>O671*H671</f>
        <v>0</v>
      </c>
      <c r="Q671" s="123">
        <v>0</v>
      </c>
      <c r="R671" s="123">
        <f>Q671*H671</f>
        <v>0</v>
      </c>
      <c r="S671" s="123">
        <v>0</v>
      </c>
      <c r="T671" s="124">
        <f>S671*H671</f>
        <v>0</v>
      </c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R671" s="125" t="s">
        <v>141</v>
      </c>
      <c r="AT671" s="125" t="s">
        <v>137</v>
      </c>
      <c r="AU671" s="125" t="s">
        <v>80</v>
      </c>
      <c r="AY671" s="12" t="s">
        <v>135</v>
      </c>
      <c r="BE671" s="126">
        <f>IF(N671="základní",J671,0)</f>
        <v>0</v>
      </c>
      <c r="BF671" s="126">
        <f>IF(N671="snížená",J671,0)</f>
        <v>0</v>
      </c>
      <c r="BG671" s="126">
        <f>IF(N671="zákl. přenesená",J671,0)</f>
        <v>0</v>
      </c>
      <c r="BH671" s="126">
        <f>IF(N671="sníž. přenesená",J671,0)</f>
        <v>0</v>
      </c>
      <c r="BI671" s="126">
        <f>IF(N671="nulová",J671,0)</f>
        <v>0</v>
      </c>
      <c r="BJ671" s="12" t="s">
        <v>78</v>
      </c>
      <c r="BK671" s="126">
        <f>ROUND(I671*H671,2)</f>
        <v>0</v>
      </c>
      <c r="BL671" s="12" t="s">
        <v>141</v>
      </c>
      <c r="BM671" s="125" t="s">
        <v>2102</v>
      </c>
    </row>
    <row r="672" spans="1:65" s="2" customFormat="1" x14ac:dyDescent="0.2">
      <c r="A672" s="21"/>
      <c r="B672" s="22"/>
      <c r="C672" s="21"/>
      <c r="D672" s="127" t="s">
        <v>143</v>
      </c>
      <c r="E672" s="21"/>
      <c r="F672" s="128" t="s">
        <v>1059</v>
      </c>
      <c r="G672" s="21"/>
      <c r="H672" s="21"/>
      <c r="I672" s="49"/>
      <c r="J672" s="21"/>
      <c r="K672" s="21"/>
      <c r="L672" s="22"/>
      <c r="M672" s="129"/>
      <c r="N672" s="130"/>
      <c r="O672" s="36"/>
      <c r="P672" s="36"/>
      <c r="Q672" s="36"/>
      <c r="R672" s="36"/>
      <c r="S672" s="36"/>
      <c r="T672" s="37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T672" s="12" t="s">
        <v>143</v>
      </c>
      <c r="AU672" s="12" t="s">
        <v>80</v>
      </c>
    </row>
    <row r="673" spans="1:65" s="2" customFormat="1" ht="24" customHeight="1" x14ac:dyDescent="0.2">
      <c r="A673" s="21"/>
      <c r="B673" s="113"/>
      <c r="C673" s="114" t="s">
        <v>1044</v>
      </c>
      <c r="D673" s="114" t="s">
        <v>137</v>
      </c>
      <c r="E673" s="115" t="s">
        <v>1061</v>
      </c>
      <c r="F673" s="116" t="s">
        <v>1062</v>
      </c>
      <c r="G673" s="117" t="s">
        <v>453</v>
      </c>
      <c r="H673" s="118">
        <v>359.1</v>
      </c>
      <c r="I673" s="119"/>
      <c r="J673" s="120">
        <f>ROUND(I673*H673,2)</f>
        <v>0</v>
      </c>
      <c r="K673" s="116" t="s">
        <v>155</v>
      </c>
      <c r="L673" s="22"/>
      <c r="M673" s="121" t="s">
        <v>1</v>
      </c>
      <c r="N673" s="122" t="s">
        <v>40</v>
      </c>
      <c r="O673" s="36"/>
      <c r="P673" s="123">
        <f>O673*H673</f>
        <v>0</v>
      </c>
      <c r="Q673" s="123">
        <v>0</v>
      </c>
      <c r="R673" s="123">
        <f>Q673*H673</f>
        <v>0</v>
      </c>
      <c r="S673" s="123">
        <v>0</v>
      </c>
      <c r="T673" s="124">
        <f>S673*H673</f>
        <v>0</v>
      </c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R673" s="125" t="s">
        <v>141</v>
      </c>
      <c r="AT673" s="125" t="s">
        <v>137</v>
      </c>
      <c r="AU673" s="125" t="s">
        <v>80</v>
      </c>
      <c r="AY673" s="12" t="s">
        <v>135</v>
      </c>
      <c r="BE673" s="126">
        <f>IF(N673="základní",J673,0)</f>
        <v>0</v>
      </c>
      <c r="BF673" s="126">
        <f>IF(N673="snížená",J673,0)</f>
        <v>0</v>
      </c>
      <c r="BG673" s="126">
        <f>IF(N673="zákl. přenesená",J673,0)</f>
        <v>0</v>
      </c>
      <c r="BH673" s="126">
        <f>IF(N673="sníž. přenesená",J673,0)</f>
        <v>0</v>
      </c>
      <c r="BI673" s="126">
        <f>IF(N673="nulová",J673,0)</f>
        <v>0</v>
      </c>
      <c r="BJ673" s="12" t="s">
        <v>78</v>
      </c>
      <c r="BK673" s="126">
        <f>ROUND(I673*H673,2)</f>
        <v>0</v>
      </c>
      <c r="BL673" s="12" t="s">
        <v>141</v>
      </c>
      <c r="BM673" s="125" t="s">
        <v>2103</v>
      </c>
    </row>
    <row r="674" spans="1:65" s="2" customFormat="1" ht="29.25" x14ac:dyDescent="0.2">
      <c r="A674" s="21"/>
      <c r="B674" s="22"/>
      <c r="C674" s="21"/>
      <c r="D674" s="127" t="s">
        <v>143</v>
      </c>
      <c r="E674" s="21"/>
      <c r="F674" s="128" t="s">
        <v>1064</v>
      </c>
      <c r="G674" s="21"/>
      <c r="H674" s="21"/>
      <c r="I674" s="49"/>
      <c r="J674" s="21"/>
      <c r="K674" s="21"/>
      <c r="L674" s="22"/>
      <c r="M674" s="129"/>
      <c r="N674" s="130"/>
      <c r="O674" s="36"/>
      <c r="P674" s="36"/>
      <c r="Q674" s="36"/>
      <c r="R674" s="36"/>
      <c r="S674" s="36"/>
      <c r="T674" s="37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T674" s="12" t="s">
        <v>143</v>
      </c>
      <c r="AU674" s="12" t="s">
        <v>80</v>
      </c>
    </row>
    <row r="675" spans="1:65" s="9" customFormat="1" x14ac:dyDescent="0.2">
      <c r="B675" s="138"/>
      <c r="D675" s="127" t="s">
        <v>149</v>
      </c>
      <c r="E675" s="139" t="s">
        <v>1</v>
      </c>
      <c r="F675" s="140" t="s">
        <v>2104</v>
      </c>
      <c r="H675" s="141">
        <v>359.1</v>
      </c>
      <c r="I675" s="142"/>
      <c r="L675" s="138"/>
      <c r="M675" s="143"/>
      <c r="N675" s="144"/>
      <c r="O675" s="144"/>
      <c r="P675" s="144"/>
      <c r="Q675" s="144"/>
      <c r="R675" s="144"/>
      <c r="S675" s="144"/>
      <c r="T675" s="145"/>
      <c r="AT675" s="139" t="s">
        <v>149</v>
      </c>
      <c r="AU675" s="139" t="s">
        <v>80</v>
      </c>
      <c r="AV675" s="9" t="s">
        <v>80</v>
      </c>
      <c r="AW675" s="9" t="s">
        <v>32</v>
      </c>
      <c r="AX675" s="9" t="s">
        <v>78</v>
      </c>
      <c r="AY675" s="139" t="s">
        <v>135</v>
      </c>
    </row>
    <row r="676" spans="1:65" s="2" customFormat="1" ht="24" customHeight="1" x14ac:dyDescent="0.2">
      <c r="A676" s="21"/>
      <c r="B676" s="113"/>
      <c r="C676" s="114" t="s">
        <v>1049</v>
      </c>
      <c r="D676" s="114" t="s">
        <v>137</v>
      </c>
      <c r="E676" s="115" t="s">
        <v>1067</v>
      </c>
      <c r="F676" s="116" t="s">
        <v>1068</v>
      </c>
      <c r="G676" s="117" t="s">
        <v>453</v>
      </c>
      <c r="H676" s="118">
        <v>534.27599999999995</v>
      </c>
      <c r="I676" s="119"/>
      <c r="J676" s="120">
        <f>ROUND(I676*H676,2)</f>
        <v>0</v>
      </c>
      <c r="K676" s="116" t="s">
        <v>155</v>
      </c>
      <c r="L676" s="22"/>
      <c r="M676" s="121" t="s">
        <v>1</v>
      </c>
      <c r="N676" s="122" t="s">
        <v>40</v>
      </c>
      <c r="O676" s="36"/>
      <c r="P676" s="123">
        <f>O676*H676</f>
        <v>0</v>
      </c>
      <c r="Q676" s="123">
        <v>0</v>
      </c>
      <c r="R676" s="123">
        <f>Q676*H676</f>
        <v>0</v>
      </c>
      <c r="S676" s="123">
        <v>0</v>
      </c>
      <c r="T676" s="124">
        <f>S676*H676</f>
        <v>0</v>
      </c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R676" s="125" t="s">
        <v>141</v>
      </c>
      <c r="AT676" s="125" t="s">
        <v>137</v>
      </c>
      <c r="AU676" s="125" t="s">
        <v>80</v>
      </c>
      <c r="AY676" s="12" t="s">
        <v>135</v>
      </c>
      <c r="BE676" s="126">
        <f>IF(N676="základní",J676,0)</f>
        <v>0</v>
      </c>
      <c r="BF676" s="126">
        <f>IF(N676="snížená",J676,0)</f>
        <v>0</v>
      </c>
      <c r="BG676" s="126">
        <f>IF(N676="zákl. přenesená",J676,0)</f>
        <v>0</v>
      </c>
      <c r="BH676" s="126">
        <f>IF(N676="sníž. přenesená",J676,0)</f>
        <v>0</v>
      </c>
      <c r="BI676" s="126">
        <f>IF(N676="nulová",J676,0)</f>
        <v>0</v>
      </c>
      <c r="BJ676" s="12" t="s">
        <v>78</v>
      </c>
      <c r="BK676" s="126">
        <f>ROUND(I676*H676,2)</f>
        <v>0</v>
      </c>
      <c r="BL676" s="12" t="s">
        <v>141</v>
      </c>
      <c r="BM676" s="125" t="s">
        <v>2105</v>
      </c>
    </row>
    <row r="677" spans="1:65" s="2" customFormat="1" ht="29.25" x14ac:dyDescent="0.2">
      <c r="A677" s="21"/>
      <c r="B677" s="22"/>
      <c r="C677" s="21"/>
      <c r="D677" s="127" t="s">
        <v>143</v>
      </c>
      <c r="E677" s="21"/>
      <c r="F677" s="128" t="s">
        <v>455</v>
      </c>
      <c r="G677" s="21"/>
      <c r="H677" s="21"/>
      <c r="I677" s="49"/>
      <c r="J677" s="21"/>
      <c r="K677" s="21"/>
      <c r="L677" s="22"/>
      <c r="M677" s="129"/>
      <c r="N677" s="130"/>
      <c r="O677" s="36"/>
      <c r="P677" s="36"/>
      <c r="Q677" s="36"/>
      <c r="R677" s="36"/>
      <c r="S677" s="36"/>
      <c r="T677" s="37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T677" s="12" t="s">
        <v>143</v>
      </c>
      <c r="AU677" s="12" t="s">
        <v>80</v>
      </c>
    </row>
    <row r="678" spans="1:65" s="9" customFormat="1" x14ac:dyDescent="0.2">
      <c r="B678" s="138"/>
      <c r="D678" s="127" t="s">
        <v>149</v>
      </c>
      <c r="E678" s="139" t="s">
        <v>1</v>
      </c>
      <c r="F678" s="140" t="s">
        <v>2106</v>
      </c>
      <c r="H678" s="141">
        <v>534.27599999999995</v>
      </c>
      <c r="I678" s="142"/>
      <c r="L678" s="138"/>
      <c r="M678" s="143"/>
      <c r="N678" s="144"/>
      <c r="O678" s="144"/>
      <c r="P678" s="144"/>
      <c r="Q678" s="144"/>
      <c r="R678" s="144"/>
      <c r="S678" s="144"/>
      <c r="T678" s="145"/>
      <c r="AT678" s="139" t="s">
        <v>149</v>
      </c>
      <c r="AU678" s="139" t="s">
        <v>80</v>
      </c>
      <c r="AV678" s="9" t="s">
        <v>80</v>
      </c>
      <c r="AW678" s="9" t="s">
        <v>32</v>
      </c>
      <c r="AX678" s="9" t="s">
        <v>78</v>
      </c>
      <c r="AY678" s="139" t="s">
        <v>135</v>
      </c>
    </row>
    <row r="679" spans="1:65" s="2" customFormat="1" ht="24" customHeight="1" x14ac:dyDescent="0.2">
      <c r="A679" s="21"/>
      <c r="B679" s="113"/>
      <c r="C679" s="114" t="s">
        <v>1055</v>
      </c>
      <c r="D679" s="114" t="s">
        <v>137</v>
      </c>
      <c r="E679" s="115" t="s">
        <v>1634</v>
      </c>
      <c r="F679" s="116" t="s">
        <v>1635</v>
      </c>
      <c r="G679" s="117" t="s">
        <v>453</v>
      </c>
      <c r="H679" s="118">
        <v>30.81</v>
      </c>
      <c r="I679" s="119"/>
      <c r="J679" s="120">
        <f>ROUND(I679*H679,2)</f>
        <v>0</v>
      </c>
      <c r="K679" s="116" t="s">
        <v>155</v>
      </c>
      <c r="L679" s="22"/>
      <c r="M679" s="121" t="s">
        <v>1</v>
      </c>
      <c r="N679" s="122" t="s">
        <v>40</v>
      </c>
      <c r="O679" s="36"/>
      <c r="P679" s="123">
        <f>O679*H679</f>
        <v>0</v>
      </c>
      <c r="Q679" s="123">
        <v>0</v>
      </c>
      <c r="R679" s="123">
        <f>Q679*H679</f>
        <v>0</v>
      </c>
      <c r="S679" s="123">
        <v>0</v>
      </c>
      <c r="T679" s="124">
        <f>S679*H679</f>
        <v>0</v>
      </c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R679" s="125" t="s">
        <v>141</v>
      </c>
      <c r="AT679" s="125" t="s">
        <v>137</v>
      </c>
      <c r="AU679" s="125" t="s">
        <v>80</v>
      </c>
      <c r="AY679" s="12" t="s">
        <v>135</v>
      </c>
      <c r="BE679" s="126">
        <f>IF(N679="základní",J679,0)</f>
        <v>0</v>
      </c>
      <c r="BF679" s="126">
        <f>IF(N679="snížená",J679,0)</f>
        <v>0</v>
      </c>
      <c r="BG679" s="126">
        <f>IF(N679="zákl. přenesená",J679,0)</f>
        <v>0</v>
      </c>
      <c r="BH679" s="126">
        <f>IF(N679="sníž. přenesená",J679,0)</f>
        <v>0</v>
      </c>
      <c r="BI679" s="126">
        <f>IF(N679="nulová",J679,0)</f>
        <v>0</v>
      </c>
      <c r="BJ679" s="12" t="s">
        <v>78</v>
      </c>
      <c r="BK679" s="126">
        <f>ROUND(I679*H679,2)</f>
        <v>0</v>
      </c>
      <c r="BL679" s="12" t="s">
        <v>141</v>
      </c>
      <c r="BM679" s="125" t="s">
        <v>2107</v>
      </c>
    </row>
    <row r="680" spans="1:65" s="2" customFormat="1" ht="29.25" x14ac:dyDescent="0.2">
      <c r="A680" s="21"/>
      <c r="B680" s="22"/>
      <c r="C680" s="21"/>
      <c r="D680" s="127" t="s">
        <v>143</v>
      </c>
      <c r="E680" s="21"/>
      <c r="F680" s="128" t="s">
        <v>1637</v>
      </c>
      <c r="G680" s="21"/>
      <c r="H680" s="21"/>
      <c r="I680" s="49"/>
      <c r="J680" s="21"/>
      <c r="K680" s="21"/>
      <c r="L680" s="22"/>
      <c r="M680" s="129"/>
      <c r="N680" s="130"/>
      <c r="O680" s="36"/>
      <c r="P680" s="36"/>
      <c r="Q680" s="36"/>
      <c r="R680" s="36"/>
      <c r="S680" s="36"/>
      <c r="T680" s="37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T680" s="12" t="s">
        <v>143</v>
      </c>
      <c r="AU680" s="12" t="s">
        <v>80</v>
      </c>
    </row>
    <row r="681" spans="1:65" s="8" customFormat="1" x14ac:dyDescent="0.2">
      <c r="B681" s="131"/>
      <c r="D681" s="127" t="s">
        <v>149</v>
      </c>
      <c r="E681" s="132" t="s">
        <v>1</v>
      </c>
      <c r="F681" s="133" t="s">
        <v>2108</v>
      </c>
      <c r="H681" s="132" t="s">
        <v>1</v>
      </c>
      <c r="I681" s="134"/>
      <c r="L681" s="131"/>
      <c r="M681" s="135"/>
      <c r="N681" s="136"/>
      <c r="O681" s="136"/>
      <c r="P681" s="136"/>
      <c r="Q681" s="136"/>
      <c r="R681" s="136"/>
      <c r="S681" s="136"/>
      <c r="T681" s="137"/>
      <c r="AT681" s="132" t="s">
        <v>149</v>
      </c>
      <c r="AU681" s="132" t="s">
        <v>80</v>
      </c>
      <c r="AV681" s="8" t="s">
        <v>78</v>
      </c>
      <c r="AW681" s="8" t="s">
        <v>32</v>
      </c>
      <c r="AX681" s="8" t="s">
        <v>72</v>
      </c>
      <c r="AY681" s="132" t="s">
        <v>135</v>
      </c>
    </row>
    <row r="682" spans="1:65" s="9" customFormat="1" x14ac:dyDescent="0.2">
      <c r="B682" s="138"/>
      <c r="D682" s="127" t="s">
        <v>149</v>
      </c>
      <c r="E682" s="139" t="s">
        <v>1</v>
      </c>
      <c r="F682" s="140" t="s">
        <v>2109</v>
      </c>
      <c r="H682" s="141">
        <v>30.81</v>
      </c>
      <c r="I682" s="142"/>
      <c r="L682" s="138"/>
      <c r="M682" s="143"/>
      <c r="N682" s="144"/>
      <c r="O682" s="144"/>
      <c r="P682" s="144"/>
      <c r="Q682" s="144"/>
      <c r="R682" s="144"/>
      <c r="S682" s="144"/>
      <c r="T682" s="145"/>
      <c r="AT682" s="139" t="s">
        <v>149</v>
      </c>
      <c r="AU682" s="139" t="s">
        <v>80</v>
      </c>
      <c r="AV682" s="9" t="s">
        <v>80</v>
      </c>
      <c r="AW682" s="9" t="s">
        <v>32</v>
      </c>
      <c r="AX682" s="9" t="s">
        <v>78</v>
      </c>
      <c r="AY682" s="139" t="s">
        <v>135</v>
      </c>
    </row>
    <row r="683" spans="1:65" s="7" customFormat="1" ht="22.9" customHeight="1" x14ac:dyDescent="0.2">
      <c r="B683" s="100"/>
      <c r="D683" s="101" t="s">
        <v>71</v>
      </c>
      <c r="E683" s="111" t="s">
        <v>1071</v>
      </c>
      <c r="F683" s="111" t="s">
        <v>1072</v>
      </c>
      <c r="I683" s="103"/>
      <c r="J683" s="112">
        <f>BK683</f>
        <v>0</v>
      </c>
      <c r="L683" s="100"/>
      <c r="M683" s="105"/>
      <c r="N683" s="106"/>
      <c r="O683" s="106"/>
      <c r="P683" s="107">
        <f>SUM(P684:P685)</f>
        <v>0</v>
      </c>
      <c r="Q683" s="106"/>
      <c r="R683" s="107">
        <f>SUM(R684:R685)</f>
        <v>0</v>
      </c>
      <c r="S683" s="106"/>
      <c r="T683" s="108">
        <f>SUM(T684:T685)</f>
        <v>0</v>
      </c>
      <c r="AR683" s="101" t="s">
        <v>78</v>
      </c>
      <c r="AT683" s="109" t="s">
        <v>71</v>
      </c>
      <c r="AU683" s="109" t="s">
        <v>78</v>
      </c>
      <c r="AY683" s="101" t="s">
        <v>135</v>
      </c>
      <c r="BK683" s="110">
        <f>SUM(BK684:BK685)</f>
        <v>0</v>
      </c>
    </row>
    <row r="684" spans="1:65" s="2" customFormat="1" ht="24" customHeight="1" x14ac:dyDescent="0.2">
      <c r="A684" s="21"/>
      <c r="B684" s="113"/>
      <c r="C684" s="114" t="s">
        <v>1060</v>
      </c>
      <c r="D684" s="114" t="s">
        <v>137</v>
      </c>
      <c r="E684" s="115" t="s">
        <v>1074</v>
      </c>
      <c r="F684" s="116" t="s">
        <v>1075</v>
      </c>
      <c r="G684" s="117" t="s">
        <v>453</v>
      </c>
      <c r="H684" s="118">
        <v>562.22500000000002</v>
      </c>
      <c r="I684" s="119"/>
      <c r="J684" s="120">
        <f>ROUND(I684*H684,2)</f>
        <v>0</v>
      </c>
      <c r="K684" s="116" t="s">
        <v>155</v>
      </c>
      <c r="L684" s="22"/>
      <c r="M684" s="121" t="s">
        <v>1</v>
      </c>
      <c r="N684" s="122" t="s">
        <v>40</v>
      </c>
      <c r="O684" s="36"/>
      <c r="P684" s="123">
        <f>O684*H684</f>
        <v>0</v>
      </c>
      <c r="Q684" s="123">
        <v>0</v>
      </c>
      <c r="R684" s="123">
        <f>Q684*H684</f>
        <v>0</v>
      </c>
      <c r="S684" s="123">
        <v>0</v>
      </c>
      <c r="T684" s="124">
        <f>S684*H684</f>
        <v>0</v>
      </c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R684" s="125" t="s">
        <v>141</v>
      </c>
      <c r="AT684" s="125" t="s">
        <v>137</v>
      </c>
      <c r="AU684" s="125" t="s">
        <v>80</v>
      </c>
      <c r="AY684" s="12" t="s">
        <v>135</v>
      </c>
      <c r="BE684" s="126">
        <f>IF(N684="základní",J684,0)</f>
        <v>0</v>
      </c>
      <c r="BF684" s="126">
        <f>IF(N684="snížená",J684,0)</f>
        <v>0</v>
      </c>
      <c r="BG684" s="126">
        <f>IF(N684="zákl. přenesená",J684,0)</f>
        <v>0</v>
      </c>
      <c r="BH684" s="126">
        <f>IF(N684="sníž. přenesená",J684,0)</f>
        <v>0</v>
      </c>
      <c r="BI684" s="126">
        <f>IF(N684="nulová",J684,0)</f>
        <v>0</v>
      </c>
      <c r="BJ684" s="12" t="s">
        <v>78</v>
      </c>
      <c r="BK684" s="126">
        <f>ROUND(I684*H684,2)</f>
        <v>0</v>
      </c>
      <c r="BL684" s="12" t="s">
        <v>141</v>
      </c>
      <c r="BM684" s="125" t="s">
        <v>2110</v>
      </c>
    </row>
    <row r="685" spans="1:65" s="2" customFormat="1" ht="29.25" x14ac:dyDescent="0.2">
      <c r="A685" s="21"/>
      <c r="B685" s="22"/>
      <c r="C685" s="21"/>
      <c r="D685" s="127" t="s">
        <v>143</v>
      </c>
      <c r="E685" s="21"/>
      <c r="F685" s="128" t="s">
        <v>1077</v>
      </c>
      <c r="G685" s="21"/>
      <c r="H685" s="21"/>
      <c r="I685" s="49"/>
      <c r="J685" s="21"/>
      <c r="K685" s="21"/>
      <c r="L685" s="22"/>
      <c r="M685" s="173"/>
      <c r="N685" s="174"/>
      <c r="O685" s="175"/>
      <c r="P685" s="175"/>
      <c r="Q685" s="175"/>
      <c r="R685" s="175"/>
      <c r="S685" s="175"/>
      <c r="T685" s="176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T685" s="12" t="s">
        <v>143</v>
      </c>
      <c r="AU685" s="12" t="s">
        <v>80</v>
      </c>
    </row>
    <row r="686" spans="1:65" s="2" customFormat="1" ht="6.95" customHeight="1" x14ac:dyDescent="0.2">
      <c r="A686" s="21"/>
      <c r="B686" s="30"/>
      <c r="C686" s="31"/>
      <c r="D686" s="31"/>
      <c r="E686" s="31"/>
      <c r="F686" s="31"/>
      <c r="G686" s="31"/>
      <c r="H686" s="31"/>
      <c r="I686" s="73"/>
      <c r="J686" s="31"/>
      <c r="K686" s="31"/>
      <c r="L686" s="22"/>
      <c r="M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</row>
  </sheetData>
  <sheetProtection algorithmName="SHA-512" hashValue="WUR6pdKljwz33d9Sl4OgLatsDaDM1jr5/G4mtTvmsixbPQJSNtI8TPedgGJ05fnyEHqIp+QmeB5IdocKcA3vsQ==" saltValue="m2rd4OLvEK8SejpganHNLQ==" spinCount="100000" sheet="1" objects="1" scenarios="1"/>
  <autoFilter ref="C128:K685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topLeftCell="A127" workbookViewId="0">
      <selection activeCell="F136" sqref="F136"/>
    </sheetView>
  </sheetViews>
  <sheetFormatPr defaultRowHeight="11.25" x14ac:dyDescent="0.2"/>
  <cols>
    <col min="1" max="1" width="8.33203125" style="189" customWidth="1"/>
    <col min="2" max="2" width="1.6640625" style="189" customWidth="1"/>
    <col min="3" max="3" width="4.1640625" style="189" customWidth="1"/>
    <col min="4" max="4" width="4.33203125" style="189" customWidth="1"/>
    <col min="5" max="5" width="17.1640625" style="189" customWidth="1"/>
    <col min="6" max="6" width="50.83203125" style="189" customWidth="1"/>
    <col min="7" max="7" width="7" style="189" customWidth="1"/>
    <col min="8" max="8" width="11.5" style="189" customWidth="1"/>
    <col min="9" max="11" width="20.1640625" style="189" customWidth="1"/>
    <col min="12" max="12" width="9.33203125" style="189" customWidth="1"/>
    <col min="13" max="13" width="10.83203125" style="189" hidden="1" customWidth="1"/>
    <col min="14" max="14" width="9.33203125" style="189" hidden="1"/>
    <col min="15" max="20" width="14.1640625" style="189" hidden="1" customWidth="1"/>
    <col min="21" max="21" width="16.33203125" style="189" hidden="1" customWidth="1"/>
    <col min="22" max="22" width="12.33203125" style="189" customWidth="1"/>
    <col min="23" max="23" width="16.33203125" style="189" customWidth="1"/>
    <col min="24" max="24" width="12.33203125" style="189" customWidth="1"/>
    <col min="25" max="25" width="15" style="189" customWidth="1"/>
    <col min="26" max="26" width="11" style="189" customWidth="1"/>
    <col min="27" max="27" width="15" style="189" customWidth="1"/>
    <col min="28" max="28" width="16.33203125" style="189" customWidth="1"/>
    <col min="29" max="29" width="11" style="189" customWidth="1"/>
    <col min="30" max="30" width="15" style="189" customWidth="1"/>
    <col min="31" max="31" width="16.33203125" style="189" customWidth="1"/>
    <col min="32" max="43" width="9.33203125" style="189"/>
    <col min="44" max="65" width="9.33203125" style="189" hidden="1"/>
    <col min="66" max="16384" width="9.33203125" style="189"/>
  </cols>
  <sheetData>
    <row r="2" spans="1:46" ht="36.950000000000003" customHeight="1" x14ac:dyDescent="0.2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92" t="s">
        <v>94</v>
      </c>
    </row>
    <row r="3" spans="1:46" ht="6.95" customHeight="1" x14ac:dyDescent="0.2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5"/>
      <c r="AT3" s="192" t="s">
        <v>80</v>
      </c>
    </row>
    <row r="4" spans="1:46" ht="24.95" customHeight="1" x14ac:dyDescent="0.2">
      <c r="B4" s="195"/>
      <c r="D4" s="196" t="s">
        <v>98</v>
      </c>
      <c r="L4" s="195"/>
      <c r="M4" s="197" t="s">
        <v>10</v>
      </c>
      <c r="AT4" s="192" t="s">
        <v>3</v>
      </c>
    </row>
    <row r="5" spans="1:46" ht="6.95" customHeight="1" x14ac:dyDescent="0.2">
      <c r="B5" s="195"/>
      <c r="L5" s="195"/>
    </row>
    <row r="6" spans="1:46" ht="12" customHeight="1" x14ac:dyDescent="0.2">
      <c r="B6" s="195"/>
      <c r="D6" s="198" t="s">
        <v>16</v>
      </c>
      <c r="L6" s="195"/>
    </row>
    <row r="7" spans="1:46" ht="25.5" customHeight="1" x14ac:dyDescent="0.2">
      <c r="B7" s="195"/>
      <c r="E7" s="199" t="str">
        <f>'Rekapitulace stavby'!K6</f>
        <v>Povážský Chlmec - Stoková sieť - Zmena stavby pred dokončením - II.etapa</v>
      </c>
      <c r="F7" s="200"/>
      <c r="G7" s="200"/>
      <c r="H7" s="200"/>
      <c r="L7" s="195"/>
    </row>
    <row r="8" spans="1:46" ht="12" customHeight="1" x14ac:dyDescent="0.2">
      <c r="B8" s="195"/>
      <c r="D8" s="198" t="s">
        <v>99</v>
      </c>
      <c r="L8" s="195"/>
    </row>
    <row r="9" spans="1:46" s="205" customFormat="1" ht="25.5" customHeight="1" x14ac:dyDescent="0.2">
      <c r="A9" s="201"/>
      <c r="B9" s="202"/>
      <c r="C9" s="201"/>
      <c r="D9" s="201"/>
      <c r="E9" s="199" t="s">
        <v>100</v>
      </c>
      <c r="F9" s="203"/>
      <c r="G9" s="203"/>
      <c r="H9" s="203"/>
      <c r="I9" s="201"/>
      <c r="J9" s="201"/>
      <c r="K9" s="201"/>
      <c r="L9" s="20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</row>
    <row r="10" spans="1:46" s="205" customFormat="1" ht="12" customHeight="1" x14ac:dyDescent="0.2">
      <c r="A10" s="201"/>
      <c r="B10" s="202"/>
      <c r="C10" s="201"/>
      <c r="D10" s="198" t="s">
        <v>101</v>
      </c>
      <c r="E10" s="201"/>
      <c r="F10" s="201"/>
      <c r="G10" s="201"/>
      <c r="H10" s="201"/>
      <c r="I10" s="201"/>
      <c r="J10" s="201"/>
      <c r="K10" s="201"/>
      <c r="L10" s="20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</row>
    <row r="11" spans="1:46" s="205" customFormat="1" ht="16.5" customHeight="1" x14ac:dyDescent="0.2">
      <c r="A11" s="201"/>
      <c r="B11" s="202"/>
      <c r="C11" s="201"/>
      <c r="D11" s="201"/>
      <c r="E11" s="206" t="s">
        <v>2111</v>
      </c>
      <c r="F11" s="203"/>
      <c r="G11" s="203"/>
      <c r="H11" s="203"/>
      <c r="I11" s="201"/>
      <c r="J11" s="201"/>
      <c r="K11" s="201"/>
      <c r="L11" s="204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</row>
    <row r="12" spans="1:46" s="205" customFormat="1" x14ac:dyDescent="0.2">
      <c r="A12" s="201"/>
      <c r="B12" s="202"/>
      <c r="C12" s="201"/>
      <c r="D12" s="201"/>
      <c r="E12" s="201"/>
      <c r="F12" s="201"/>
      <c r="G12" s="201"/>
      <c r="H12" s="201"/>
      <c r="I12" s="201"/>
      <c r="J12" s="201"/>
      <c r="K12" s="201"/>
      <c r="L12" s="20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</row>
    <row r="13" spans="1:46" s="205" customFormat="1" ht="12" customHeight="1" x14ac:dyDescent="0.2">
      <c r="A13" s="201"/>
      <c r="B13" s="202"/>
      <c r="C13" s="201"/>
      <c r="D13" s="198" t="s">
        <v>18</v>
      </c>
      <c r="E13" s="201"/>
      <c r="F13" s="207" t="s">
        <v>21</v>
      </c>
      <c r="G13" s="201"/>
      <c r="H13" s="201"/>
      <c r="I13" s="198" t="s">
        <v>19</v>
      </c>
      <c r="J13" s="207" t="s">
        <v>1</v>
      </c>
      <c r="K13" s="201"/>
      <c r="L13" s="20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</row>
    <row r="14" spans="1:46" s="205" customFormat="1" ht="12" customHeight="1" x14ac:dyDescent="0.2">
      <c r="A14" s="201"/>
      <c r="B14" s="202"/>
      <c r="C14" s="201"/>
      <c r="D14" s="198" t="s">
        <v>20</v>
      </c>
      <c r="E14" s="201"/>
      <c r="F14" s="207" t="s">
        <v>21</v>
      </c>
      <c r="G14" s="201"/>
      <c r="H14" s="201"/>
      <c r="I14" s="198" t="s">
        <v>22</v>
      </c>
      <c r="J14" s="208" t="str">
        <f>'Rekapitulace stavby'!AN8</f>
        <v>12. 12. 2019</v>
      </c>
      <c r="K14" s="201"/>
      <c r="L14" s="204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46" s="205" customFormat="1" ht="10.9" customHeight="1" x14ac:dyDescent="0.2">
      <c r="A15" s="201"/>
      <c r="B15" s="202"/>
      <c r="C15" s="201"/>
      <c r="D15" s="201"/>
      <c r="E15" s="201"/>
      <c r="F15" s="201"/>
      <c r="G15" s="201"/>
      <c r="H15" s="201"/>
      <c r="I15" s="201"/>
      <c r="J15" s="201"/>
      <c r="K15" s="201"/>
      <c r="L15" s="20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46" s="205" customFormat="1" ht="12" customHeight="1" x14ac:dyDescent="0.2">
      <c r="A16" s="201"/>
      <c r="B16" s="202"/>
      <c r="C16" s="201"/>
      <c r="D16" s="198" t="s">
        <v>24</v>
      </c>
      <c r="E16" s="201"/>
      <c r="F16" s="201"/>
      <c r="G16" s="201"/>
      <c r="H16" s="201"/>
      <c r="I16" s="198" t="s">
        <v>25</v>
      </c>
      <c r="J16" s="207" t="s">
        <v>1</v>
      </c>
      <c r="K16" s="201"/>
      <c r="L16" s="204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31" s="205" customFormat="1" ht="18" customHeight="1" x14ac:dyDescent="0.2">
      <c r="A17" s="201"/>
      <c r="B17" s="202"/>
      <c r="C17" s="201"/>
      <c r="D17" s="201"/>
      <c r="E17" s="207" t="s">
        <v>26</v>
      </c>
      <c r="F17" s="201"/>
      <c r="G17" s="201"/>
      <c r="H17" s="201"/>
      <c r="I17" s="198" t="s">
        <v>27</v>
      </c>
      <c r="J17" s="207" t="s">
        <v>1</v>
      </c>
      <c r="K17" s="201"/>
      <c r="L17" s="204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</row>
    <row r="18" spans="1:31" s="205" customFormat="1" ht="6.95" customHeight="1" x14ac:dyDescent="0.2">
      <c r="A18" s="201"/>
      <c r="B18" s="202"/>
      <c r="C18" s="201"/>
      <c r="D18" s="201"/>
      <c r="E18" s="201"/>
      <c r="F18" s="201"/>
      <c r="G18" s="201"/>
      <c r="H18" s="201"/>
      <c r="I18" s="201"/>
      <c r="J18" s="201"/>
      <c r="K18" s="201"/>
      <c r="L18" s="204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</row>
    <row r="19" spans="1:31" s="205" customFormat="1" ht="12" customHeight="1" x14ac:dyDescent="0.2">
      <c r="A19" s="201"/>
      <c r="B19" s="202"/>
      <c r="C19" s="201"/>
      <c r="D19" s="198" t="s">
        <v>28</v>
      </c>
      <c r="E19" s="201"/>
      <c r="F19" s="201"/>
      <c r="G19" s="201"/>
      <c r="H19" s="201"/>
      <c r="I19" s="198" t="s">
        <v>25</v>
      </c>
      <c r="J19" s="209" t="str">
        <f>'Rekapitulace stavby'!AN13</f>
        <v>Vyplň údaj</v>
      </c>
      <c r="K19" s="201"/>
      <c r="L19" s="204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</row>
    <row r="20" spans="1:31" s="205" customFormat="1" ht="18" customHeight="1" x14ac:dyDescent="0.2">
      <c r="A20" s="201"/>
      <c r="B20" s="202"/>
      <c r="C20" s="201"/>
      <c r="D20" s="201"/>
      <c r="E20" s="210" t="str">
        <f>'Rekapitulace stavby'!E14</f>
        <v>Vyplň údaj</v>
      </c>
      <c r="F20" s="211"/>
      <c r="G20" s="211"/>
      <c r="H20" s="211"/>
      <c r="I20" s="198" t="s">
        <v>27</v>
      </c>
      <c r="J20" s="209" t="str">
        <f>'Rekapitulace stavby'!AN14</f>
        <v>Vyplň údaj</v>
      </c>
      <c r="K20" s="201"/>
      <c r="L20" s="204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</row>
    <row r="21" spans="1:31" s="205" customFormat="1" ht="6.95" customHeight="1" x14ac:dyDescent="0.2">
      <c r="A21" s="201"/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4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</row>
    <row r="22" spans="1:31" s="205" customFormat="1" ht="12" customHeight="1" x14ac:dyDescent="0.2">
      <c r="A22" s="201"/>
      <c r="B22" s="202"/>
      <c r="C22" s="201"/>
      <c r="D22" s="198" t="s">
        <v>30</v>
      </c>
      <c r="E22" s="201"/>
      <c r="F22" s="201"/>
      <c r="G22" s="201"/>
      <c r="H22" s="201"/>
      <c r="I22" s="198" t="s">
        <v>25</v>
      </c>
      <c r="J22" s="207" t="s">
        <v>1</v>
      </c>
      <c r="K22" s="201"/>
      <c r="L22" s="204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</row>
    <row r="23" spans="1:31" s="205" customFormat="1" ht="18" customHeight="1" x14ac:dyDescent="0.2">
      <c r="A23" s="201"/>
      <c r="B23" s="202"/>
      <c r="C23" s="201"/>
      <c r="D23" s="201"/>
      <c r="E23" s="207" t="s">
        <v>31</v>
      </c>
      <c r="F23" s="201"/>
      <c r="G23" s="201"/>
      <c r="H23" s="201"/>
      <c r="I23" s="198" t="s">
        <v>27</v>
      </c>
      <c r="J23" s="207" t="s">
        <v>1</v>
      </c>
      <c r="K23" s="201"/>
      <c r="L23" s="204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</row>
    <row r="24" spans="1:31" s="205" customFormat="1" ht="6.95" customHeight="1" x14ac:dyDescent="0.2">
      <c r="A24" s="201"/>
      <c r="B24" s="202"/>
      <c r="C24" s="201"/>
      <c r="D24" s="201"/>
      <c r="E24" s="201"/>
      <c r="F24" s="201"/>
      <c r="G24" s="201"/>
      <c r="H24" s="201"/>
      <c r="I24" s="201"/>
      <c r="J24" s="201"/>
      <c r="K24" s="201"/>
      <c r="L24" s="204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</row>
    <row r="25" spans="1:31" s="205" customFormat="1" ht="12" customHeight="1" x14ac:dyDescent="0.2">
      <c r="A25" s="201"/>
      <c r="B25" s="202"/>
      <c r="C25" s="201"/>
      <c r="D25" s="198" t="s">
        <v>33</v>
      </c>
      <c r="E25" s="201"/>
      <c r="F25" s="201"/>
      <c r="G25" s="201"/>
      <c r="H25" s="201"/>
      <c r="I25" s="198" t="s">
        <v>25</v>
      </c>
      <c r="J25" s="207" t="str">
        <f>IF('Rekapitulace stavby'!AN19="","",'Rekapitulace stavby'!AN19)</f>
        <v/>
      </c>
      <c r="K25" s="201"/>
      <c r="L25" s="204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1:31" s="205" customFormat="1" ht="18" customHeight="1" x14ac:dyDescent="0.2">
      <c r="A26" s="201"/>
      <c r="B26" s="202"/>
      <c r="C26" s="201"/>
      <c r="D26" s="201"/>
      <c r="E26" s="207" t="str">
        <f>IF('Rekapitulace stavby'!E20="","",'Rekapitulace stavby'!E20)</f>
        <v xml:space="preserve"> </v>
      </c>
      <c r="F26" s="201"/>
      <c r="G26" s="201"/>
      <c r="H26" s="201"/>
      <c r="I26" s="198" t="s">
        <v>27</v>
      </c>
      <c r="J26" s="207" t="str">
        <f>IF('Rekapitulace stavby'!AN20="","",'Rekapitulace stavby'!AN20)</f>
        <v/>
      </c>
      <c r="K26" s="201"/>
      <c r="L26" s="204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31" s="205" customFormat="1" ht="6.95" customHeight="1" x14ac:dyDescent="0.2">
      <c r="A27" s="201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4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</row>
    <row r="28" spans="1:31" s="205" customFormat="1" ht="12" customHeight="1" x14ac:dyDescent="0.2">
      <c r="A28" s="201"/>
      <c r="B28" s="202"/>
      <c r="C28" s="201"/>
      <c r="D28" s="198" t="s">
        <v>34</v>
      </c>
      <c r="E28" s="201"/>
      <c r="F28" s="201"/>
      <c r="G28" s="201"/>
      <c r="H28" s="201"/>
      <c r="I28" s="201"/>
      <c r="J28" s="201"/>
      <c r="K28" s="201"/>
      <c r="L28" s="204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1:31" s="216" customFormat="1" ht="16.5" customHeight="1" x14ac:dyDescent="0.2">
      <c r="A29" s="212"/>
      <c r="B29" s="213"/>
      <c r="C29" s="212"/>
      <c r="D29" s="212"/>
      <c r="E29" s="214" t="s">
        <v>1</v>
      </c>
      <c r="F29" s="214"/>
      <c r="G29" s="214"/>
      <c r="H29" s="214"/>
      <c r="I29" s="212"/>
      <c r="J29" s="212"/>
      <c r="K29" s="212"/>
      <c r="L29" s="215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</row>
    <row r="30" spans="1:31" s="205" customFormat="1" ht="6.95" customHeight="1" x14ac:dyDescent="0.2">
      <c r="A30" s="201"/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4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1:31" s="205" customFormat="1" ht="6.95" customHeight="1" x14ac:dyDescent="0.2">
      <c r="A31" s="201"/>
      <c r="B31" s="202"/>
      <c r="C31" s="201"/>
      <c r="D31" s="217"/>
      <c r="E31" s="217"/>
      <c r="F31" s="217"/>
      <c r="G31" s="217"/>
      <c r="H31" s="217"/>
      <c r="I31" s="217"/>
      <c r="J31" s="217"/>
      <c r="K31" s="217"/>
      <c r="L31" s="20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2" spans="1:31" s="205" customFormat="1" ht="25.35" customHeight="1" x14ac:dyDescent="0.2">
      <c r="A32" s="201"/>
      <c r="B32" s="202"/>
      <c r="C32" s="201"/>
      <c r="D32" s="218" t="s">
        <v>35</v>
      </c>
      <c r="E32" s="201"/>
      <c r="F32" s="201"/>
      <c r="G32" s="201"/>
      <c r="H32" s="201"/>
      <c r="I32" s="201"/>
      <c r="J32" s="219">
        <f>ROUND(J129, 2)</f>
        <v>0</v>
      </c>
      <c r="K32" s="201"/>
      <c r="L32" s="204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</row>
    <row r="33" spans="1:31" s="205" customFormat="1" ht="6.95" customHeight="1" x14ac:dyDescent="0.2">
      <c r="A33" s="201"/>
      <c r="B33" s="202"/>
      <c r="C33" s="201"/>
      <c r="D33" s="217"/>
      <c r="E33" s="217"/>
      <c r="F33" s="217"/>
      <c r="G33" s="217"/>
      <c r="H33" s="217"/>
      <c r="I33" s="217"/>
      <c r="J33" s="217"/>
      <c r="K33" s="217"/>
      <c r="L33" s="204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</row>
    <row r="34" spans="1:31" s="205" customFormat="1" ht="14.45" customHeight="1" x14ac:dyDescent="0.2">
      <c r="A34" s="201"/>
      <c r="B34" s="202"/>
      <c r="C34" s="201"/>
      <c r="D34" s="201"/>
      <c r="E34" s="201"/>
      <c r="F34" s="220" t="s">
        <v>37</v>
      </c>
      <c r="G34" s="201"/>
      <c r="H34" s="201"/>
      <c r="I34" s="220" t="s">
        <v>36</v>
      </c>
      <c r="J34" s="220" t="s">
        <v>38</v>
      </c>
      <c r="K34" s="201"/>
      <c r="L34" s="204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1" s="205" customFormat="1" ht="14.45" customHeight="1" x14ac:dyDescent="0.2">
      <c r="A35" s="201"/>
      <c r="B35" s="202"/>
      <c r="C35" s="201"/>
      <c r="D35" s="221" t="s">
        <v>39</v>
      </c>
      <c r="E35" s="198" t="s">
        <v>40</v>
      </c>
      <c r="F35" s="222">
        <f>ROUND((SUM(BE129:BE281)),  2)</f>
        <v>0</v>
      </c>
      <c r="G35" s="201"/>
      <c r="H35" s="201"/>
      <c r="I35" s="223">
        <v>0.2</v>
      </c>
      <c r="J35" s="222">
        <f>ROUND(((SUM(BE129:BE281))*I35),  2)</f>
        <v>0</v>
      </c>
      <c r="K35" s="201"/>
      <c r="L35" s="204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1:31" s="205" customFormat="1" ht="14.45" customHeight="1" x14ac:dyDescent="0.2">
      <c r="A36" s="201"/>
      <c r="B36" s="202"/>
      <c r="C36" s="201"/>
      <c r="D36" s="201"/>
      <c r="E36" s="198" t="s">
        <v>41</v>
      </c>
      <c r="F36" s="222">
        <f>ROUND((SUM(BF129:BF281)),  2)</f>
        <v>0</v>
      </c>
      <c r="G36" s="201"/>
      <c r="H36" s="201"/>
      <c r="I36" s="223">
        <v>0.15</v>
      </c>
      <c r="J36" s="222">
        <f>ROUND(((SUM(BF129:BF281))*I36),  2)</f>
        <v>0</v>
      </c>
      <c r="K36" s="201"/>
      <c r="L36" s="204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</row>
    <row r="37" spans="1:31" s="205" customFormat="1" ht="14.45" hidden="1" customHeight="1" x14ac:dyDescent="0.2">
      <c r="A37" s="201"/>
      <c r="B37" s="202"/>
      <c r="C37" s="201"/>
      <c r="D37" s="201"/>
      <c r="E37" s="198" t="s">
        <v>42</v>
      </c>
      <c r="F37" s="222">
        <f>ROUND((SUM(BG129:BG281)),  2)</f>
        <v>0</v>
      </c>
      <c r="G37" s="201"/>
      <c r="H37" s="201"/>
      <c r="I37" s="223">
        <v>0.2</v>
      </c>
      <c r="J37" s="222">
        <f>0</f>
        <v>0</v>
      </c>
      <c r="K37" s="201"/>
      <c r="L37" s="204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</row>
    <row r="38" spans="1:31" s="205" customFormat="1" ht="14.45" hidden="1" customHeight="1" x14ac:dyDescent="0.2">
      <c r="A38" s="201"/>
      <c r="B38" s="202"/>
      <c r="C38" s="201"/>
      <c r="D38" s="201"/>
      <c r="E38" s="198" t="s">
        <v>43</v>
      </c>
      <c r="F38" s="222">
        <f>ROUND((SUM(BH129:BH281)),  2)</f>
        <v>0</v>
      </c>
      <c r="G38" s="201"/>
      <c r="H38" s="201"/>
      <c r="I38" s="223">
        <v>0.15</v>
      </c>
      <c r="J38" s="222">
        <f>0</f>
        <v>0</v>
      </c>
      <c r="K38" s="201"/>
      <c r="L38" s="204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</row>
    <row r="39" spans="1:31" s="205" customFormat="1" ht="14.45" hidden="1" customHeight="1" x14ac:dyDescent="0.2">
      <c r="A39" s="201"/>
      <c r="B39" s="202"/>
      <c r="C39" s="201"/>
      <c r="D39" s="201"/>
      <c r="E39" s="198" t="s">
        <v>44</v>
      </c>
      <c r="F39" s="222">
        <f>ROUND((SUM(BI129:BI281)),  2)</f>
        <v>0</v>
      </c>
      <c r="G39" s="201"/>
      <c r="H39" s="201"/>
      <c r="I39" s="223">
        <v>0</v>
      </c>
      <c r="J39" s="222">
        <f>0</f>
        <v>0</v>
      </c>
      <c r="K39" s="201"/>
      <c r="L39" s="204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</row>
    <row r="40" spans="1:31" s="205" customFormat="1" ht="6.95" customHeight="1" x14ac:dyDescent="0.2">
      <c r="A40" s="201"/>
      <c r="B40" s="202"/>
      <c r="C40" s="201"/>
      <c r="D40" s="201"/>
      <c r="E40" s="201"/>
      <c r="F40" s="201"/>
      <c r="G40" s="201"/>
      <c r="H40" s="201"/>
      <c r="I40" s="201"/>
      <c r="J40" s="201"/>
      <c r="K40" s="201"/>
      <c r="L40" s="204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</row>
    <row r="41" spans="1:31" s="205" customFormat="1" ht="25.35" customHeight="1" x14ac:dyDescent="0.2">
      <c r="A41" s="201"/>
      <c r="B41" s="202"/>
      <c r="C41" s="224"/>
      <c r="D41" s="225" t="s">
        <v>45</v>
      </c>
      <c r="E41" s="226"/>
      <c r="F41" s="226"/>
      <c r="G41" s="227" t="s">
        <v>46</v>
      </c>
      <c r="H41" s="228" t="s">
        <v>2462</v>
      </c>
      <c r="I41" s="226"/>
      <c r="J41" s="229">
        <f>SUM(J32:J39)</f>
        <v>0</v>
      </c>
      <c r="K41" s="230"/>
      <c r="L41" s="204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</row>
    <row r="42" spans="1:31" s="205" customFormat="1" ht="14.45" customHeight="1" x14ac:dyDescent="0.2">
      <c r="A42" s="201"/>
      <c r="B42" s="202"/>
      <c r="C42" s="201"/>
      <c r="D42" s="201"/>
      <c r="E42" s="201"/>
      <c r="F42" s="201"/>
      <c r="G42" s="201"/>
      <c r="H42" s="201"/>
      <c r="I42" s="201"/>
      <c r="J42" s="201"/>
      <c r="K42" s="201"/>
      <c r="L42" s="204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</row>
    <row r="43" spans="1:31" ht="14.45" customHeight="1" x14ac:dyDescent="0.2">
      <c r="B43" s="195"/>
      <c r="L43" s="195"/>
    </row>
    <row r="44" spans="1:31" ht="14.45" customHeight="1" x14ac:dyDescent="0.2">
      <c r="B44" s="195"/>
      <c r="L44" s="195"/>
    </row>
    <row r="45" spans="1:31" ht="14.45" customHeight="1" x14ac:dyDescent="0.2">
      <c r="B45" s="195"/>
      <c r="L45" s="195"/>
    </row>
    <row r="46" spans="1:31" ht="14.45" customHeight="1" x14ac:dyDescent="0.2">
      <c r="B46" s="195"/>
      <c r="L46" s="195"/>
    </row>
    <row r="47" spans="1:31" ht="14.45" customHeight="1" x14ac:dyDescent="0.2">
      <c r="B47" s="195"/>
      <c r="L47" s="195"/>
    </row>
    <row r="48" spans="1:31" ht="14.45" customHeight="1" x14ac:dyDescent="0.2">
      <c r="B48" s="195"/>
      <c r="L48" s="195"/>
    </row>
    <row r="49" spans="1:31" ht="14.45" customHeight="1" x14ac:dyDescent="0.2">
      <c r="B49" s="195"/>
      <c r="L49" s="195"/>
    </row>
    <row r="50" spans="1:31" s="205" customFormat="1" ht="14.45" customHeight="1" x14ac:dyDescent="0.2">
      <c r="B50" s="204"/>
      <c r="D50" s="231" t="s">
        <v>47</v>
      </c>
      <c r="E50" s="232"/>
      <c r="F50" s="232"/>
      <c r="G50" s="231" t="s">
        <v>48</v>
      </c>
      <c r="H50" s="232"/>
      <c r="I50" s="232"/>
      <c r="J50" s="232"/>
      <c r="K50" s="232"/>
      <c r="L50" s="204"/>
    </row>
    <row r="51" spans="1:31" x14ac:dyDescent="0.2">
      <c r="B51" s="195"/>
      <c r="L51" s="195"/>
    </row>
    <row r="52" spans="1:31" x14ac:dyDescent="0.2">
      <c r="B52" s="195"/>
      <c r="L52" s="195"/>
    </row>
    <row r="53" spans="1:31" x14ac:dyDescent="0.2">
      <c r="B53" s="195"/>
      <c r="L53" s="195"/>
    </row>
    <row r="54" spans="1:31" x14ac:dyDescent="0.2">
      <c r="B54" s="195"/>
      <c r="L54" s="195"/>
    </row>
    <row r="55" spans="1:31" x14ac:dyDescent="0.2">
      <c r="B55" s="195"/>
      <c r="L55" s="195"/>
    </row>
    <row r="56" spans="1:31" x14ac:dyDescent="0.2">
      <c r="B56" s="195"/>
      <c r="L56" s="195"/>
    </row>
    <row r="57" spans="1:31" x14ac:dyDescent="0.2">
      <c r="B57" s="195"/>
      <c r="L57" s="195"/>
    </row>
    <row r="58" spans="1:31" x14ac:dyDescent="0.2">
      <c r="B58" s="195"/>
      <c r="L58" s="195"/>
    </row>
    <row r="59" spans="1:31" x14ac:dyDescent="0.2">
      <c r="B59" s="195"/>
      <c r="L59" s="195"/>
    </row>
    <row r="60" spans="1:31" x14ac:dyDescent="0.2">
      <c r="B60" s="195"/>
      <c r="L60" s="195"/>
    </row>
    <row r="61" spans="1:31" s="205" customFormat="1" ht="12.75" x14ac:dyDescent="0.2">
      <c r="A61" s="201"/>
      <c r="B61" s="202"/>
      <c r="C61" s="201"/>
      <c r="D61" s="233" t="s">
        <v>49</v>
      </c>
      <c r="E61" s="234"/>
      <c r="F61" s="235" t="s">
        <v>50</v>
      </c>
      <c r="G61" s="233" t="s">
        <v>49</v>
      </c>
      <c r="H61" s="234"/>
      <c r="I61" s="234"/>
      <c r="J61" s="236" t="s">
        <v>50</v>
      </c>
      <c r="K61" s="234"/>
      <c r="L61" s="204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31" x14ac:dyDescent="0.2">
      <c r="B62" s="195"/>
      <c r="L62" s="195"/>
    </row>
    <row r="63" spans="1:31" x14ac:dyDescent="0.2">
      <c r="B63" s="195"/>
      <c r="L63" s="195"/>
    </row>
    <row r="64" spans="1:31" x14ac:dyDescent="0.2">
      <c r="B64" s="195"/>
      <c r="L64" s="195"/>
    </row>
    <row r="65" spans="1:31" s="205" customFormat="1" ht="12.75" x14ac:dyDescent="0.2">
      <c r="A65" s="201"/>
      <c r="B65" s="202"/>
      <c r="C65" s="201"/>
      <c r="D65" s="231" t="s">
        <v>51</v>
      </c>
      <c r="E65" s="237"/>
      <c r="F65" s="237"/>
      <c r="G65" s="231" t="s">
        <v>52</v>
      </c>
      <c r="H65" s="237"/>
      <c r="I65" s="237"/>
      <c r="J65" s="237"/>
      <c r="K65" s="237"/>
      <c r="L65" s="204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</row>
    <row r="66" spans="1:31" x14ac:dyDescent="0.2">
      <c r="B66" s="195"/>
      <c r="L66" s="195"/>
    </row>
    <row r="67" spans="1:31" x14ac:dyDescent="0.2">
      <c r="B67" s="195"/>
      <c r="L67" s="195"/>
    </row>
    <row r="68" spans="1:31" x14ac:dyDescent="0.2">
      <c r="B68" s="195"/>
      <c r="L68" s="195"/>
    </row>
    <row r="69" spans="1:31" x14ac:dyDescent="0.2">
      <c r="B69" s="195"/>
      <c r="L69" s="195"/>
    </row>
    <row r="70" spans="1:31" x14ac:dyDescent="0.2">
      <c r="B70" s="195"/>
      <c r="L70" s="195"/>
    </row>
    <row r="71" spans="1:31" x14ac:dyDescent="0.2">
      <c r="B71" s="195"/>
      <c r="L71" s="195"/>
    </row>
    <row r="72" spans="1:31" x14ac:dyDescent="0.2">
      <c r="B72" s="195"/>
      <c r="L72" s="195"/>
    </row>
    <row r="73" spans="1:31" x14ac:dyDescent="0.2">
      <c r="B73" s="195"/>
      <c r="L73" s="195"/>
    </row>
    <row r="74" spans="1:31" x14ac:dyDescent="0.2">
      <c r="B74" s="195"/>
      <c r="L74" s="195"/>
    </row>
    <row r="75" spans="1:31" x14ac:dyDescent="0.2">
      <c r="B75" s="195"/>
      <c r="L75" s="195"/>
    </row>
    <row r="76" spans="1:31" s="205" customFormat="1" ht="12.75" x14ac:dyDescent="0.2">
      <c r="A76" s="201"/>
      <c r="B76" s="202"/>
      <c r="C76" s="201"/>
      <c r="D76" s="233" t="s">
        <v>49</v>
      </c>
      <c r="E76" s="234"/>
      <c r="F76" s="235" t="s">
        <v>50</v>
      </c>
      <c r="G76" s="233" t="s">
        <v>49</v>
      </c>
      <c r="H76" s="234"/>
      <c r="I76" s="234"/>
      <c r="J76" s="236" t="s">
        <v>50</v>
      </c>
      <c r="K76" s="234"/>
      <c r="L76" s="204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1:31" s="205" customFormat="1" ht="14.45" customHeight="1" x14ac:dyDescent="0.2">
      <c r="A77" s="201"/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04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</row>
    <row r="81" spans="1:31" s="205" customFormat="1" ht="6.95" customHeight="1" x14ac:dyDescent="0.2">
      <c r="A81" s="201"/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04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</row>
    <row r="82" spans="1:31" s="205" customFormat="1" ht="24.95" customHeight="1" x14ac:dyDescent="0.2">
      <c r="A82" s="201"/>
      <c r="B82" s="202"/>
      <c r="C82" s="196" t="s">
        <v>103</v>
      </c>
      <c r="D82" s="201"/>
      <c r="E82" s="201"/>
      <c r="F82" s="201"/>
      <c r="G82" s="201"/>
      <c r="H82" s="201"/>
      <c r="I82" s="201"/>
      <c r="J82" s="201"/>
      <c r="K82" s="201"/>
      <c r="L82" s="204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1:31" s="205" customFormat="1" ht="6.95" customHeight="1" x14ac:dyDescent="0.2">
      <c r="A83" s="201"/>
      <c r="B83" s="202"/>
      <c r="C83" s="201"/>
      <c r="D83" s="201"/>
      <c r="E83" s="201"/>
      <c r="F83" s="201"/>
      <c r="G83" s="201"/>
      <c r="H83" s="201"/>
      <c r="I83" s="201"/>
      <c r="J83" s="201"/>
      <c r="K83" s="201"/>
      <c r="L83" s="204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31" s="205" customFormat="1" ht="12" customHeight="1" x14ac:dyDescent="0.2">
      <c r="A84" s="201"/>
      <c r="B84" s="202"/>
      <c r="C84" s="198" t="s">
        <v>16</v>
      </c>
      <c r="D84" s="201"/>
      <c r="E84" s="201"/>
      <c r="F84" s="201"/>
      <c r="G84" s="201"/>
      <c r="H84" s="201"/>
      <c r="I84" s="201"/>
      <c r="J84" s="201"/>
      <c r="K84" s="201"/>
      <c r="L84" s="204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31" s="205" customFormat="1" ht="25.5" customHeight="1" x14ac:dyDescent="0.2">
      <c r="A85" s="201"/>
      <c r="B85" s="202"/>
      <c r="C85" s="201"/>
      <c r="D85" s="201"/>
      <c r="E85" s="199" t="str">
        <f>E7</f>
        <v>Povážský Chlmec - Stoková sieť - Zmena stavby pred dokončením - II.etapa</v>
      </c>
      <c r="F85" s="200"/>
      <c r="G85" s="200"/>
      <c r="H85" s="200"/>
      <c r="I85" s="201"/>
      <c r="J85" s="201"/>
      <c r="K85" s="201"/>
      <c r="L85" s="204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</row>
    <row r="86" spans="1:31" ht="12" customHeight="1" x14ac:dyDescent="0.2">
      <c r="B86" s="195"/>
      <c r="C86" s="198" t="s">
        <v>99</v>
      </c>
      <c r="L86" s="195"/>
    </row>
    <row r="87" spans="1:31" s="205" customFormat="1" ht="25.5" customHeight="1" x14ac:dyDescent="0.2">
      <c r="A87" s="201"/>
      <c r="B87" s="202"/>
      <c r="C87" s="201"/>
      <c r="D87" s="201"/>
      <c r="E87" s="199" t="s">
        <v>100</v>
      </c>
      <c r="F87" s="203"/>
      <c r="G87" s="203"/>
      <c r="H87" s="203"/>
      <c r="I87" s="201"/>
      <c r="J87" s="201"/>
      <c r="K87" s="201"/>
      <c r="L87" s="204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31" s="205" customFormat="1" ht="12" customHeight="1" x14ac:dyDescent="0.2">
      <c r="A88" s="201"/>
      <c r="B88" s="202"/>
      <c r="C88" s="198" t="s">
        <v>101</v>
      </c>
      <c r="D88" s="201"/>
      <c r="E88" s="201"/>
      <c r="F88" s="201"/>
      <c r="G88" s="201"/>
      <c r="H88" s="201"/>
      <c r="I88" s="201"/>
      <c r="J88" s="201"/>
      <c r="K88" s="201"/>
      <c r="L88" s="204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1:31" s="205" customFormat="1" ht="16.5" customHeight="1" x14ac:dyDescent="0.2">
      <c r="A89" s="201"/>
      <c r="B89" s="202"/>
      <c r="C89" s="201"/>
      <c r="D89" s="201"/>
      <c r="E89" s="206" t="str">
        <f>E11</f>
        <v>004 - SO 5-5.7 Přeložky plynovodu</v>
      </c>
      <c r="F89" s="203"/>
      <c r="G89" s="203"/>
      <c r="H89" s="203"/>
      <c r="I89" s="201"/>
      <c r="J89" s="201"/>
      <c r="K89" s="201"/>
      <c r="L89" s="204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31" s="205" customFormat="1" ht="6.95" customHeight="1" x14ac:dyDescent="0.2">
      <c r="A90" s="201"/>
      <c r="B90" s="202"/>
      <c r="C90" s="201"/>
      <c r="D90" s="201"/>
      <c r="E90" s="201"/>
      <c r="F90" s="201"/>
      <c r="G90" s="201"/>
      <c r="H90" s="201"/>
      <c r="I90" s="201"/>
      <c r="J90" s="201"/>
      <c r="K90" s="201"/>
      <c r="L90" s="204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1:31" s="205" customFormat="1" ht="12" customHeight="1" x14ac:dyDescent="0.2">
      <c r="A91" s="201"/>
      <c r="B91" s="202"/>
      <c r="C91" s="198" t="s">
        <v>20</v>
      </c>
      <c r="D91" s="201"/>
      <c r="E91" s="201"/>
      <c r="F91" s="207" t="str">
        <f>F14</f>
        <v xml:space="preserve"> </v>
      </c>
      <c r="G91" s="201"/>
      <c r="H91" s="201"/>
      <c r="I91" s="198" t="s">
        <v>22</v>
      </c>
      <c r="J91" s="208" t="str">
        <f>IF(J14="","",J14)</f>
        <v>12. 12. 2019</v>
      </c>
      <c r="K91" s="201"/>
      <c r="L91" s="204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1" s="205" customFormat="1" ht="6.95" customHeight="1" x14ac:dyDescent="0.2">
      <c r="A92" s="201"/>
      <c r="B92" s="202"/>
      <c r="C92" s="201"/>
      <c r="D92" s="201"/>
      <c r="E92" s="201"/>
      <c r="F92" s="201"/>
      <c r="G92" s="201"/>
      <c r="H92" s="201"/>
      <c r="I92" s="201"/>
      <c r="J92" s="201"/>
      <c r="K92" s="201"/>
      <c r="L92" s="204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31" s="205" customFormat="1" ht="43.15" customHeight="1" x14ac:dyDescent="0.2">
      <c r="A93" s="201"/>
      <c r="B93" s="202"/>
      <c r="C93" s="198" t="s">
        <v>24</v>
      </c>
      <c r="D93" s="201"/>
      <c r="E93" s="201"/>
      <c r="F93" s="207" t="str">
        <f>E17</f>
        <v>Severoslovenské vodárne a kanalizácie, a.s.</v>
      </c>
      <c r="G93" s="201"/>
      <c r="H93" s="201"/>
      <c r="I93" s="198" t="s">
        <v>30</v>
      </c>
      <c r="J93" s="242" t="str">
        <f>E23</f>
        <v>Sweco Hydroprojekt a.s., divize Morava</v>
      </c>
      <c r="K93" s="201"/>
      <c r="L93" s="204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31" s="205" customFormat="1" ht="15.2" customHeight="1" x14ac:dyDescent="0.2">
      <c r="A94" s="201"/>
      <c r="B94" s="202"/>
      <c r="C94" s="198" t="s">
        <v>28</v>
      </c>
      <c r="D94" s="201"/>
      <c r="E94" s="201"/>
      <c r="F94" s="207" t="str">
        <f>IF(E20="","",E20)</f>
        <v>Vyplň údaj</v>
      </c>
      <c r="G94" s="201"/>
      <c r="H94" s="201"/>
      <c r="I94" s="198" t="s">
        <v>33</v>
      </c>
      <c r="J94" s="242" t="str">
        <f>E26</f>
        <v xml:space="preserve"> </v>
      </c>
      <c r="K94" s="201"/>
      <c r="L94" s="204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1:31" s="205" customFormat="1" ht="10.35" customHeight="1" x14ac:dyDescent="0.2">
      <c r="A95" s="201"/>
      <c r="B95" s="202"/>
      <c r="C95" s="201"/>
      <c r="D95" s="201"/>
      <c r="E95" s="201"/>
      <c r="F95" s="201"/>
      <c r="G95" s="201"/>
      <c r="H95" s="201"/>
      <c r="I95" s="201"/>
      <c r="J95" s="201"/>
      <c r="K95" s="201"/>
      <c r="L95" s="204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31" s="205" customFormat="1" ht="29.25" customHeight="1" x14ac:dyDescent="0.2">
      <c r="A96" s="201"/>
      <c r="B96" s="202"/>
      <c r="C96" s="243" t="s">
        <v>104</v>
      </c>
      <c r="D96" s="224"/>
      <c r="E96" s="224"/>
      <c r="F96" s="224"/>
      <c r="G96" s="224"/>
      <c r="H96" s="224"/>
      <c r="I96" s="224"/>
      <c r="J96" s="244" t="s">
        <v>2466</v>
      </c>
      <c r="K96" s="224"/>
      <c r="L96" s="204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1:47" s="205" customFormat="1" ht="10.35" customHeight="1" x14ac:dyDescent="0.2">
      <c r="A97" s="201"/>
      <c r="B97" s="202"/>
      <c r="C97" s="201"/>
      <c r="D97" s="201"/>
      <c r="E97" s="201"/>
      <c r="F97" s="201"/>
      <c r="G97" s="201"/>
      <c r="H97" s="201"/>
      <c r="I97" s="201"/>
      <c r="J97" s="201"/>
      <c r="K97" s="201"/>
      <c r="L97" s="204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</row>
    <row r="98" spans="1:47" s="205" customFormat="1" ht="22.9" customHeight="1" x14ac:dyDescent="0.2">
      <c r="A98" s="201"/>
      <c r="B98" s="202"/>
      <c r="C98" s="245" t="s">
        <v>105</v>
      </c>
      <c r="D98" s="201"/>
      <c r="E98" s="201"/>
      <c r="F98" s="201"/>
      <c r="G98" s="201"/>
      <c r="H98" s="201"/>
      <c r="I98" s="201"/>
      <c r="J98" s="219">
        <f>J129</f>
        <v>0</v>
      </c>
      <c r="K98" s="201"/>
      <c r="L98" s="204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U98" s="192" t="s">
        <v>106</v>
      </c>
    </row>
    <row r="99" spans="1:47" s="246" customFormat="1" ht="24.95" customHeight="1" x14ac:dyDescent="0.2">
      <c r="B99" s="247"/>
      <c r="D99" s="248" t="s">
        <v>107</v>
      </c>
      <c r="E99" s="249"/>
      <c r="F99" s="249"/>
      <c r="G99" s="249"/>
      <c r="H99" s="249"/>
      <c r="I99" s="249"/>
      <c r="J99" s="250">
        <f>J130</f>
        <v>0</v>
      </c>
      <c r="L99" s="247"/>
    </row>
    <row r="100" spans="1:47" s="251" customFormat="1" ht="19.899999999999999" customHeight="1" x14ac:dyDescent="0.2">
      <c r="B100" s="252"/>
      <c r="D100" s="253" t="s">
        <v>2112</v>
      </c>
      <c r="E100" s="254"/>
      <c r="F100" s="254"/>
      <c r="G100" s="254"/>
      <c r="H100" s="254"/>
      <c r="I100" s="254"/>
      <c r="J100" s="255">
        <f>J131</f>
        <v>0</v>
      </c>
      <c r="L100" s="252"/>
    </row>
    <row r="101" spans="1:47" s="251" customFormat="1" ht="19.899999999999999" customHeight="1" x14ac:dyDescent="0.2">
      <c r="B101" s="252"/>
      <c r="D101" s="253" t="s">
        <v>2113</v>
      </c>
      <c r="E101" s="254"/>
      <c r="F101" s="254"/>
      <c r="G101" s="254"/>
      <c r="H101" s="254"/>
      <c r="I101" s="254"/>
      <c r="J101" s="255">
        <f>J138</f>
        <v>0</v>
      </c>
      <c r="L101" s="252"/>
    </row>
    <row r="102" spans="1:47" s="251" customFormat="1" ht="19.899999999999999" customHeight="1" x14ac:dyDescent="0.2">
      <c r="B102" s="252"/>
      <c r="D102" s="253" t="s">
        <v>2114</v>
      </c>
      <c r="E102" s="254"/>
      <c r="F102" s="254"/>
      <c r="G102" s="254"/>
      <c r="H102" s="254"/>
      <c r="I102" s="254"/>
      <c r="J102" s="255">
        <f>J142</f>
        <v>0</v>
      </c>
      <c r="L102" s="252"/>
    </row>
    <row r="103" spans="1:47" s="251" customFormat="1" ht="19.899999999999999" customHeight="1" x14ac:dyDescent="0.2">
      <c r="B103" s="252"/>
      <c r="D103" s="253" t="s">
        <v>2115</v>
      </c>
      <c r="E103" s="254"/>
      <c r="F103" s="254"/>
      <c r="G103" s="254"/>
      <c r="H103" s="254"/>
      <c r="I103" s="254"/>
      <c r="J103" s="255">
        <f>J249</f>
        <v>0</v>
      </c>
      <c r="L103" s="252"/>
    </row>
    <row r="104" spans="1:47" s="251" customFormat="1" ht="19.899999999999999" customHeight="1" x14ac:dyDescent="0.2">
      <c r="B104" s="252"/>
      <c r="D104" s="253" t="s">
        <v>2116</v>
      </c>
      <c r="E104" s="254"/>
      <c r="F104" s="254"/>
      <c r="G104" s="254"/>
      <c r="H104" s="254"/>
      <c r="I104" s="254"/>
      <c r="J104" s="255">
        <f>J257</f>
        <v>0</v>
      </c>
      <c r="L104" s="252"/>
    </row>
    <row r="105" spans="1:47" s="251" customFormat="1" ht="19.899999999999999" customHeight="1" x14ac:dyDescent="0.2">
      <c r="B105" s="252"/>
      <c r="D105" s="253" t="s">
        <v>2117</v>
      </c>
      <c r="E105" s="254"/>
      <c r="F105" s="254"/>
      <c r="G105" s="254"/>
      <c r="H105" s="254"/>
      <c r="I105" s="254"/>
      <c r="J105" s="255">
        <f>J261</f>
        <v>0</v>
      </c>
      <c r="L105" s="252"/>
    </row>
    <row r="106" spans="1:47" s="251" customFormat="1" ht="19.899999999999999" customHeight="1" x14ac:dyDescent="0.2">
      <c r="B106" s="252"/>
      <c r="D106" s="253" t="s">
        <v>2118</v>
      </c>
      <c r="E106" s="254"/>
      <c r="F106" s="254"/>
      <c r="G106" s="254"/>
      <c r="H106" s="254"/>
      <c r="I106" s="254"/>
      <c r="J106" s="255">
        <f>J273</f>
        <v>0</v>
      </c>
      <c r="L106" s="252"/>
    </row>
    <row r="107" spans="1:47" s="251" customFormat="1" ht="19.899999999999999" customHeight="1" x14ac:dyDescent="0.2">
      <c r="B107" s="252"/>
      <c r="D107" s="253" t="s">
        <v>2119</v>
      </c>
      <c r="E107" s="254"/>
      <c r="F107" s="254"/>
      <c r="G107" s="254"/>
      <c r="H107" s="254"/>
      <c r="I107" s="254"/>
      <c r="J107" s="255">
        <f>J276</f>
        <v>0</v>
      </c>
      <c r="L107" s="252"/>
    </row>
    <row r="108" spans="1:47" s="205" customFormat="1" ht="21.75" customHeight="1" x14ac:dyDescent="0.2">
      <c r="A108" s="201"/>
      <c r="B108" s="202"/>
      <c r="C108" s="201"/>
      <c r="D108" s="201"/>
      <c r="E108" s="201"/>
      <c r="F108" s="201"/>
      <c r="G108" s="201"/>
      <c r="H108" s="201"/>
      <c r="I108" s="201"/>
      <c r="J108" s="201"/>
      <c r="K108" s="201"/>
      <c r="L108" s="204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</row>
    <row r="109" spans="1:47" s="205" customFormat="1" ht="6.95" customHeight="1" x14ac:dyDescent="0.2">
      <c r="A109" s="201"/>
      <c r="B109" s="238"/>
      <c r="C109" s="239"/>
      <c r="D109" s="239"/>
      <c r="E109" s="239"/>
      <c r="F109" s="239"/>
      <c r="G109" s="239"/>
      <c r="H109" s="239"/>
      <c r="I109" s="239"/>
      <c r="J109" s="239"/>
      <c r="K109" s="239"/>
      <c r="L109" s="204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</row>
    <row r="113" spans="1:31" s="205" customFormat="1" ht="6.95" customHeight="1" x14ac:dyDescent="0.2">
      <c r="A113" s="201"/>
      <c r="B113" s="240"/>
      <c r="C113" s="241"/>
      <c r="D113" s="241"/>
      <c r="E113" s="241"/>
      <c r="F113" s="241"/>
      <c r="G113" s="241"/>
      <c r="H113" s="241"/>
      <c r="I113" s="241"/>
      <c r="J113" s="241"/>
      <c r="K113" s="241"/>
      <c r="L113" s="204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</row>
    <row r="114" spans="1:31" s="205" customFormat="1" ht="24.95" customHeight="1" x14ac:dyDescent="0.2">
      <c r="A114" s="201"/>
      <c r="B114" s="202"/>
      <c r="C114" s="196" t="s">
        <v>121</v>
      </c>
      <c r="D114" s="201"/>
      <c r="E114" s="201"/>
      <c r="F114" s="201"/>
      <c r="G114" s="201"/>
      <c r="H114" s="201"/>
      <c r="I114" s="201"/>
      <c r="J114" s="201"/>
      <c r="K114" s="201"/>
      <c r="L114" s="204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</row>
    <row r="115" spans="1:31" s="205" customFormat="1" ht="6.95" customHeight="1" x14ac:dyDescent="0.2">
      <c r="A115" s="201"/>
      <c r="B115" s="202"/>
      <c r="C115" s="201"/>
      <c r="D115" s="201"/>
      <c r="E115" s="201"/>
      <c r="F115" s="201"/>
      <c r="G115" s="201"/>
      <c r="H115" s="201"/>
      <c r="I115" s="201"/>
      <c r="J115" s="201"/>
      <c r="K115" s="201"/>
      <c r="L115" s="204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</row>
    <row r="116" spans="1:31" s="205" customFormat="1" ht="12" customHeight="1" x14ac:dyDescent="0.2">
      <c r="A116" s="201"/>
      <c r="B116" s="202"/>
      <c r="C116" s="198" t="s">
        <v>16</v>
      </c>
      <c r="D116" s="201"/>
      <c r="E116" s="201"/>
      <c r="F116" s="201"/>
      <c r="G116" s="201"/>
      <c r="H116" s="201"/>
      <c r="I116" s="201"/>
      <c r="J116" s="201"/>
      <c r="K116" s="201"/>
      <c r="L116" s="204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</row>
    <row r="117" spans="1:31" s="205" customFormat="1" ht="25.5" customHeight="1" x14ac:dyDescent="0.2">
      <c r="A117" s="201"/>
      <c r="B117" s="202"/>
      <c r="C117" s="201"/>
      <c r="D117" s="201"/>
      <c r="E117" s="199" t="str">
        <f>E7</f>
        <v>Povážský Chlmec - Stoková sieť - Zmena stavby pred dokončením - II.etapa</v>
      </c>
      <c r="F117" s="200"/>
      <c r="G117" s="200"/>
      <c r="H117" s="200"/>
      <c r="I117" s="201"/>
      <c r="J117" s="201"/>
      <c r="K117" s="201"/>
      <c r="L117" s="204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pans="1:31" ht="12" customHeight="1" x14ac:dyDescent="0.2">
      <c r="B118" s="195"/>
      <c r="C118" s="198" t="s">
        <v>99</v>
      </c>
      <c r="L118" s="195"/>
    </row>
    <row r="119" spans="1:31" s="205" customFormat="1" ht="25.5" customHeight="1" x14ac:dyDescent="0.2">
      <c r="A119" s="201"/>
      <c r="B119" s="202"/>
      <c r="C119" s="201"/>
      <c r="D119" s="201"/>
      <c r="E119" s="199" t="s">
        <v>100</v>
      </c>
      <c r="F119" s="203"/>
      <c r="G119" s="203"/>
      <c r="H119" s="203"/>
      <c r="I119" s="201"/>
      <c r="J119" s="201"/>
      <c r="K119" s="201"/>
      <c r="L119" s="204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</row>
    <row r="120" spans="1:31" s="205" customFormat="1" ht="12" customHeight="1" x14ac:dyDescent="0.2">
      <c r="A120" s="201"/>
      <c r="B120" s="202"/>
      <c r="C120" s="198" t="s">
        <v>101</v>
      </c>
      <c r="D120" s="201"/>
      <c r="E120" s="201"/>
      <c r="F120" s="201"/>
      <c r="G120" s="201"/>
      <c r="H120" s="201"/>
      <c r="I120" s="201"/>
      <c r="J120" s="201"/>
      <c r="K120" s="201"/>
      <c r="L120" s="204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31" s="205" customFormat="1" ht="16.5" customHeight="1" x14ac:dyDescent="0.2">
      <c r="A121" s="201"/>
      <c r="B121" s="202"/>
      <c r="C121" s="201"/>
      <c r="D121" s="201"/>
      <c r="E121" s="206" t="str">
        <f>E11</f>
        <v>004 - SO 5-5.7 Přeložky plynovodu</v>
      </c>
      <c r="F121" s="203"/>
      <c r="G121" s="203"/>
      <c r="H121" s="203"/>
      <c r="I121" s="201"/>
      <c r="J121" s="201"/>
      <c r="K121" s="201"/>
      <c r="L121" s="204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31" s="205" customFormat="1" ht="6.95" customHeight="1" x14ac:dyDescent="0.2">
      <c r="A122" s="201"/>
      <c r="B122" s="202"/>
      <c r="C122" s="201"/>
      <c r="D122" s="201"/>
      <c r="E122" s="201"/>
      <c r="F122" s="201"/>
      <c r="G122" s="201"/>
      <c r="H122" s="201"/>
      <c r="I122" s="201"/>
      <c r="J122" s="201"/>
      <c r="K122" s="201"/>
      <c r="L122" s="204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31" s="205" customFormat="1" ht="12" customHeight="1" x14ac:dyDescent="0.2">
      <c r="A123" s="201"/>
      <c r="B123" s="202"/>
      <c r="C123" s="198" t="s">
        <v>20</v>
      </c>
      <c r="D123" s="201"/>
      <c r="E123" s="201"/>
      <c r="F123" s="207" t="str">
        <f>F14</f>
        <v xml:space="preserve"> </v>
      </c>
      <c r="G123" s="201"/>
      <c r="H123" s="201"/>
      <c r="I123" s="198" t="s">
        <v>22</v>
      </c>
      <c r="J123" s="208" t="str">
        <f>IF(J14="","",J14)</f>
        <v>12. 12. 2019</v>
      </c>
      <c r="K123" s="201"/>
      <c r="L123" s="204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31" s="205" customFormat="1" ht="6.95" customHeight="1" x14ac:dyDescent="0.2">
      <c r="A124" s="201"/>
      <c r="B124" s="202"/>
      <c r="C124" s="201"/>
      <c r="D124" s="201"/>
      <c r="E124" s="201"/>
      <c r="F124" s="201"/>
      <c r="G124" s="201"/>
      <c r="H124" s="201"/>
      <c r="I124" s="201"/>
      <c r="J124" s="201"/>
      <c r="K124" s="201"/>
      <c r="L124" s="204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31" s="205" customFormat="1" ht="43.15" customHeight="1" x14ac:dyDescent="0.2">
      <c r="A125" s="201"/>
      <c r="B125" s="202"/>
      <c r="C125" s="198" t="s">
        <v>24</v>
      </c>
      <c r="D125" s="201"/>
      <c r="E125" s="201"/>
      <c r="F125" s="207" t="str">
        <f>E17</f>
        <v>Severoslovenské vodárne a kanalizácie, a.s.</v>
      </c>
      <c r="G125" s="201"/>
      <c r="H125" s="201"/>
      <c r="I125" s="198" t="s">
        <v>30</v>
      </c>
      <c r="J125" s="242" t="str">
        <f>E23</f>
        <v>Sweco Hydroprojekt a.s., divize Morava</v>
      </c>
      <c r="K125" s="201"/>
      <c r="L125" s="204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31" s="205" customFormat="1" ht="15.2" customHeight="1" x14ac:dyDescent="0.2">
      <c r="A126" s="201"/>
      <c r="B126" s="202"/>
      <c r="C126" s="198" t="s">
        <v>28</v>
      </c>
      <c r="D126" s="201"/>
      <c r="E126" s="201"/>
      <c r="F126" s="207" t="str">
        <f>IF(E20="","",E20)</f>
        <v>Vyplň údaj</v>
      </c>
      <c r="G126" s="201"/>
      <c r="H126" s="201"/>
      <c r="I126" s="198" t="s">
        <v>33</v>
      </c>
      <c r="J126" s="242" t="str">
        <f>E26</f>
        <v xml:space="preserve"> </v>
      </c>
      <c r="K126" s="201"/>
      <c r="L126" s="204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31" s="205" customFormat="1" ht="10.35" customHeight="1" x14ac:dyDescent="0.2">
      <c r="A127" s="201"/>
      <c r="B127" s="202"/>
      <c r="C127" s="201"/>
      <c r="D127" s="201"/>
      <c r="E127" s="201"/>
      <c r="F127" s="201"/>
      <c r="G127" s="201"/>
      <c r="H127" s="201"/>
      <c r="I127" s="201"/>
      <c r="J127" s="201"/>
      <c r="K127" s="201"/>
      <c r="L127" s="204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31" s="265" customFormat="1" ht="29.25" customHeight="1" x14ac:dyDescent="0.2">
      <c r="A128" s="256"/>
      <c r="B128" s="257"/>
      <c r="C128" s="258" t="s">
        <v>122</v>
      </c>
      <c r="D128" s="259" t="s">
        <v>57</v>
      </c>
      <c r="E128" s="259" t="s">
        <v>55</v>
      </c>
      <c r="F128" s="259" t="s">
        <v>56</v>
      </c>
      <c r="G128" s="259" t="s">
        <v>123</v>
      </c>
      <c r="H128" s="259" t="s">
        <v>124</v>
      </c>
      <c r="I128" s="259" t="s">
        <v>2465</v>
      </c>
      <c r="J128" s="259" t="s">
        <v>2466</v>
      </c>
      <c r="K128" s="260" t="s">
        <v>125</v>
      </c>
      <c r="L128" s="261"/>
      <c r="M128" s="262" t="s">
        <v>1</v>
      </c>
      <c r="N128" s="263" t="s">
        <v>39</v>
      </c>
      <c r="O128" s="263" t="s">
        <v>126</v>
      </c>
      <c r="P128" s="263" t="s">
        <v>127</v>
      </c>
      <c r="Q128" s="263" t="s">
        <v>128</v>
      </c>
      <c r="R128" s="263" t="s">
        <v>129</v>
      </c>
      <c r="S128" s="263" t="s">
        <v>130</v>
      </c>
      <c r="T128" s="264" t="s">
        <v>131</v>
      </c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</row>
    <row r="129" spans="1:65" s="205" customFormat="1" ht="22.9" customHeight="1" x14ac:dyDescent="0.25">
      <c r="A129" s="201"/>
      <c r="B129" s="202"/>
      <c r="C129" s="266" t="s">
        <v>132</v>
      </c>
      <c r="D129" s="201"/>
      <c r="E129" s="201"/>
      <c r="F129" s="201"/>
      <c r="G129" s="201"/>
      <c r="H129" s="201"/>
      <c r="I129" s="201"/>
      <c r="J129" s="267">
        <f>BK129</f>
        <v>0</v>
      </c>
      <c r="K129" s="201"/>
      <c r="L129" s="202"/>
      <c r="M129" s="268"/>
      <c r="N129" s="269"/>
      <c r="O129" s="217"/>
      <c r="P129" s="270">
        <f>P130</f>
        <v>0</v>
      </c>
      <c r="Q129" s="217"/>
      <c r="R129" s="270">
        <f>R130</f>
        <v>563.93642614999999</v>
      </c>
      <c r="S129" s="217"/>
      <c r="T129" s="271">
        <f>T130</f>
        <v>1.1426799999999999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T129" s="192" t="s">
        <v>71</v>
      </c>
      <c r="AU129" s="192" t="s">
        <v>106</v>
      </c>
      <c r="BK129" s="272">
        <f>BK130</f>
        <v>0</v>
      </c>
    </row>
    <row r="130" spans="1:65" s="273" customFormat="1" ht="25.9" customHeight="1" x14ac:dyDescent="0.2">
      <c r="B130" s="274"/>
      <c r="D130" s="275" t="s">
        <v>71</v>
      </c>
      <c r="E130" s="276" t="s">
        <v>133</v>
      </c>
      <c r="F130" s="276" t="s">
        <v>134</v>
      </c>
      <c r="J130" s="277">
        <f>BK130</f>
        <v>0</v>
      </c>
      <c r="L130" s="274"/>
      <c r="M130" s="278"/>
      <c r="N130" s="279"/>
      <c r="O130" s="279"/>
      <c r="P130" s="280">
        <f>P131+P138+P142+P249+P257+P261+P273+P276</f>
        <v>0</v>
      </c>
      <c r="Q130" s="279"/>
      <c r="R130" s="280">
        <f>R131+R138+R142+R249+R257+R261+R273+R276</f>
        <v>563.93642614999999</v>
      </c>
      <c r="S130" s="279"/>
      <c r="T130" s="281">
        <f>T131+T138+T142+T249+T257+T261+T273+T276</f>
        <v>1.1426799999999999</v>
      </c>
      <c r="AR130" s="275" t="s">
        <v>78</v>
      </c>
      <c r="AT130" s="282" t="s">
        <v>71</v>
      </c>
      <c r="AU130" s="282" t="s">
        <v>72</v>
      </c>
      <c r="AY130" s="275" t="s">
        <v>135</v>
      </c>
      <c r="BK130" s="283">
        <f>BK131+BK138+BK142+BK249+BK257+BK261+BK273+BK276</f>
        <v>0</v>
      </c>
    </row>
    <row r="131" spans="1:65" s="273" customFormat="1" ht="22.9" customHeight="1" x14ac:dyDescent="0.2">
      <c r="B131" s="274"/>
      <c r="D131" s="275" t="s">
        <v>71</v>
      </c>
      <c r="E131" s="284" t="s">
        <v>78</v>
      </c>
      <c r="F131" s="284" t="s">
        <v>2120</v>
      </c>
      <c r="J131" s="285">
        <f>BK131</f>
        <v>0</v>
      </c>
      <c r="L131" s="274"/>
      <c r="M131" s="278"/>
      <c r="N131" s="279"/>
      <c r="O131" s="279"/>
      <c r="P131" s="280">
        <f>SUM(P132:P137)</f>
        <v>0</v>
      </c>
      <c r="Q131" s="279"/>
      <c r="R131" s="280">
        <f>SUM(R132:R137)</f>
        <v>37.841999999999999</v>
      </c>
      <c r="S131" s="279"/>
      <c r="T131" s="281">
        <f>SUM(T132:T137)</f>
        <v>0</v>
      </c>
      <c r="AR131" s="275" t="s">
        <v>78</v>
      </c>
      <c r="AT131" s="282" t="s">
        <v>71</v>
      </c>
      <c r="AU131" s="282" t="s">
        <v>78</v>
      </c>
      <c r="AY131" s="275" t="s">
        <v>135</v>
      </c>
      <c r="BK131" s="283">
        <f>SUM(BK132:BK137)</f>
        <v>0</v>
      </c>
    </row>
    <row r="132" spans="1:65" s="205" customFormat="1" ht="16.5" customHeight="1" x14ac:dyDescent="0.2">
      <c r="A132" s="201"/>
      <c r="B132" s="202"/>
      <c r="C132" s="286" t="s">
        <v>78</v>
      </c>
      <c r="D132" s="286" t="s">
        <v>137</v>
      </c>
      <c r="E132" s="287" t="s">
        <v>2121</v>
      </c>
      <c r="F132" s="288" t="s">
        <v>2122</v>
      </c>
      <c r="G132" s="289" t="s">
        <v>275</v>
      </c>
      <c r="H132" s="290">
        <v>578.84</v>
      </c>
      <c r="I132" s="119"/>
      <c r="J132" s="291">
        <f t="shared" ref="J132:J137" si="0">ROUND(I132*H132,2)</f>
        <v>0</v>
      </c>
      <c r="K132" s="288" t="s">
        <v>1</v>
      </c>
      <c r="L132" s="202"/>
      <c r="M132" s="292" t="s">
        <v>1</v>
      </c>
      <c r="N132" s="293" t="s">
        <v>40</v>
      </c>
      <c r="O132" s="294"/>
      <c r="P132" s="295">
        <f t="shared" ref="P132:P137" si="1">O132*H132</f>
        <v>0</v>
      </c>
      <c r="Q132" s="295">
        <v>0</v>
      </c>
      <c r="R132" s="295">
        <f t="shared" ref="R132:R137" si="2">Q132*H132</f>
        <v>0</v>
      </c>
      <c r="S132" s="295">
        <v>0</v>
      </c>
      <c r="T132" s="296">
        <f t="shared" ref="T132:T137" si="3">S132*H132</f>
        <v>0</v>
      </c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R132" s="297" t="s">
        <v>141</v>
      </c>
      <c r="AT132" s="297" t="s">
        <v>137</v>
      </c>
      <c r="AU132" s="297" t="s">
        <v>80</v>
      </c>
      <c r="AY132" s="192" t="s">
        <v>135</v>
      </c>
      <c r="BE132" s="298">
        <f t="shared" ref="BE132:BE137" si="4">IF(N132="základní",J132,0)</f>
        <v>0</v>
      </c>
      <c r="BF132" s="298">
        <f t="shared" ref="BF132:BF137" si="5">IF(N132="snížená",J132,0)</f>
        <v>0</v>
      </c>
      <c r="BG132" s="298">
        <f t="shared" ref="BG132:BG137" si="6">IF(N132="zákl. přenesená",J132,0)</f>
        <v>0</v>
      </c>
      <c r="BH132" s="298">
        <f t="shared" ref="BH132:BH137" si="7">IF(N132="sníž. přenesená",J132,0)</f>
        <v>0</v>
      </c>
      <c r="BI132" s="298">
        <f t="shared" ref="BI132:BI137" si="8">IF(N132="nulová",J132,0)</f>
        <v>0</v>
      </c>
      <c r="BJ132" s="192" t="s">
        <v>78</v>
      </c>
      <c r="BK132" s="298">
        <f t="shared" ref="BK132:BK137" si="9">ROUND(I132*H132,2)</f>
        <v>0</v>
      </c>
      <c r="BL132" s="192" t="s">
        <v>141</v>
      </c>
      <c r="BM132" s="297" t="s">
        <v>78</v>
      </c>
    </row>
    <row r="133" spans="1:65" s="205" customFormat="1" ht="36" customHeight="1" x14ac:dyDescent="0.2">
      <c r="A133" s="201"/>
      <c r="B133" s="202"/>
      <c r="C133" s="286" t="s">
        <v>80</v>
      </c>
      <c r="D133" s="286" t="s">
        <v>137</v>
      </c>
      <c r="E133" s="287" t="s">
        <v>2123</v>
      </c>
      <c r="F133" s="288" t="s">
        <v>2124</v>
      </c>
      <c r="G133" s="289" t="s">
        <v>275</v>
      </c>
      <c r="H133" s="290">
        <v>578.84</v>
      </c>
      <c r="I133" s="119"/>
      <c r="J133" s="291">
        <f t="shared" si="0"/>
        <v>0</v>
      </c>
      <c r="K133" s="288" t="s">
        <v>1</v>
      </c>
      <c r="L133" s="202"/>
      <c r="M133" s="292" t="s">
        <v>1</v>
      </c>
      <c r="N133" s="293" t="s">
        <v>40</v>
      </c>
      <c r="O133" s="294"/>
      <c r="P133" s="295">
        <f t="shared" si="1"/>
        <v>0</v>
      </c>
      <c r="Q133" s="295">
        <v>0</v>
      </c>
      <c r="R133" s="295">
        <f t="shared" si="2"/>
        <v>0</v>
      </c>
      <c r="S133" s="295">
        <v>0</v>
      </c>
      <c r="T133" s="296">
        <f t="shared" si="3"/>
        <v>0</v>
      </c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R133" s="297" t="s">
        <v>141</v>
      </c>
      <c r="AT133" s="297" t="s">
        <v>137</v>
      </c>
      <c r="AU133" s="297" t="s">
        <v>80</v>
      </c>
      <c r="AY133" s="192" t="s">
        <v>135</v>
      </c>
      <c r="BE133" s="298">
        <f t="shared" si="4"/>
        <v>0</v>
      </c>
      <c r="BF133" s="298">
        <f t="shared" si="5"/>
        <v>0</v>
      </c>
      <c r="BG133" s="298">
        <f t="shared" si="6"/>
        <v>0</v>
      </c>
      <c r="BH133" s="298">
        <f t="shared" si="7"/>
        <v>0</v>
      </c>
      <c r="BI133" s="298">
        <f t="shared" si="8"/>
        <v>0</v>
      </c>
      <c r="BJ133" s="192" t="s">
        <v>78</v>
      </c>
      <c r="BK133" s="298">
        <f t="shared" si="9"/>
        <v>0</v>
      </c>
      <c r="BL133" s="192" t="s">
        <v>141</v>
      </c>
      <c r="BM133" s="297" t="s">
        <v>80</v>
      </c>
    </row>
    <row r="134" spans="1:65" s="205" customFormat="1" ht="24" customHeight="1" x14ac:dyDescent="0.2">
      <c r="A134" s="201"/>
      <c r="B134" s="202"/>
      <c r="C134" s="286" t="s">
        <v>152</v>
      </c>
      <c r="D134" s="286" t="s">
        <v>137</v>
      </c>
      <c r="E134" s="287" t="s">
        <v>423</v>
      </c>
      <c r="F134" s="288" t="s">
        <v>2125</v>
      </c>
      <c r="G134" s="289" t="s">
        <v>275</v>
      </c>
      <c r="H134" s="290">
        <v>219.56</v>
      </c>
      <c r="I134" s="119"/>
      <c r="J134" s="291">
        <f t="shared" si="0"/>
        <v>0</v>
      </c>
      <c r="K134" s="288" t="s">
        <v>1</v>
      </c>
      <c r="L134" s="202"/>
      <c r="M134" s="292" t="s">
        <v>1</v>
      </c>
      <c r="N134" s="293" t="s">
        <v>40</v>
      </c>
      <c r="O134" s="294"/>
      <c r="P134" s="295">
        <f t="shared" si="1"/>
        <v>0</v>
      </c>
      <c r="Q134" s="295">
        <v>0</v>
      </c>
      <c r="R134" s="295">
        <f t="shared" si="2"/>
        <v>0</v>
      </c>
      <c r="S134" s="295">
        <v>0</v>
      </c>
      <c r="T134" s="296">
        <f t="shared" si="3"/>
        <v>0</v>
      </c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R134" s="297" t="s">
        <v>141</v>
      </c>
      <c r="AT134" s="297" t="s">
        <v>137</v>
      </c>
      <c r="AU134" s="297" t="s">
        <v>80</v>
      </c>
      <c r="AY134" s="192" t="s">
        <v>135</v>
      </c>
      <c r="BE134" s="298">
        <f t="shared" si="4"/>
        <v>0</v>
      </c>
      <c r="BF134" s="298">
        <f t="shared" si="5"/>
        <v>0</v>
      </c>
      <c r="BG134" s="298">
        <f t="shared" si="6"/>
        <v>0</v>
      </c>
      <c r="BH134" s="298">
        <f t="shared" si="7"/>
        <v>0</v>
      </c>
      <c r="BI134" s="298">
        <f t="shared" si="8"/>
        <v>0</v>
      </c>
      <c r="BJ134" s="192" t="s">
        <v>78</v>
      </c>
      <c r="BK134" s="298">
        <f t="shared" si="9"/>
        <v>0</v>
      </c>
      <c r="BL134" s="192" t="s">
        <v>141</v>
      </c>
      <c r="BM134" s="297" t="s">
        <v>152</v>
      </c>
    </row>
    <row r="135" spans="1:65" s="205" customFormat="1" ht="24" customHeight="1" x14ac:dyDescent="0.2">
      <c r="A135" s="201"/>
      <c r="B135" s="202"/>
      <c r="C135" s="286" t="s">
        <v>141</v>
      </c>
      <c r="D135" s="286" t="s">
        <v>137</v>
      </c>
      <c r="E135" s="287" t="s">
        <v>2126</v>
      </c>
      <c r="F135" s="288" t="s">
        <v>2127</v>
      </c>
      <c r="G135" s="289" t="s">
        <v>453</v>
      </c>
      <c r="H135" s="290">
        <v>219.56</v>
      </c>
      <c r="I135" s="119"/>
      <c r="J135" s="291">
        <f t="shared" si="0"/>
        <v>0</v>
      </c>
      <c r="K135" s="288" t="s">
        <v>1</v>
      </c>
      <c r="L135" s="202"/>
      <c r="M135" s="292" t="s">
        <v>1</v>
      </c>
      <c r="N135" s="293" t="s">
        <v>40</v>
      </c>
      <c r="O135" s="294"/>
      <c r="P135" s="295">
        <f t="shared" si="1"/>
        <v>0</v>
      </c>
      <c r="Q135" s="295">
        <v>0</v>
      </c>
      <c r="R135" s="295">
        <f t="shared" si="2"/>
        <v>0</v>
      </c>
      <c r="S135" s="295">
        <v>0</v>
      </c>
      <c r="T135" s="296">
        <f t="shared" si="3"/>
        <v>0</v>
      </c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R135" s="297" t="s">
        <v>141</v>
      </c>
      <c r="AT135" s="297" t="s">
        <v>137</v>
      </c>
      <c r="AU135" s="297" t="s">
        <v>80</v>
      </c>
      <c r="AY135" s="192" t="s">
        <v>135</v>
      </c>
      <c r="BE135" s="298">
        <f t="shared" si="4"/>
        <v>0</v>
      </c>
      <c r="BF135" s="298">
        <f t="shared" si="5"/>
        <v>0</v>
      </c>
      <c r="BG135" s="298">
        <f t="shared" si="6"/>
        <v>0</v>
      </c>
      <c r="BH135" s="298">
        <f t="shared" si="7"/>
        <v>0</v>
      </c>
      <c r="BI135" s="298">
        <f t="shared" si="8"/>
        <v>0</v>
      </c>
      <c r="BJ135" s="192" t="s">
        <v>78</v>
      </c>
      <c r="BK135" s="298">
        <f t="shared" si="9"/>
        <v>0</v>
      </c>
      <c r="BL135" s="192" t="s">
        <v>141</v>
      </c>
      <c r="BM135" s="297" t="s">
        <v>141</v>
      </c>
    </row>
    <row r="136" spans="1:65" s="205" customFormat="1" ht="24" customHeight="1" x14ac:dyDescent="0.2">
      <c r="A136" s="201"/>
      <c r="B136" s="202"/>
      <c r="C136" s="286" t="s">
        <v>166</v>
      </c>
      <c r="D136" s="286" t="s">
        <v>137</v>
      </c>
      <c r="E136" s="287" t="s">
        <v>2128</v>
      </c>
      <c r="F136" s="288" t="s">
        <v>2129</v>
      </c>
      <c r="G136" s="289" t="s">
        <v>275</v>
      </c>
      <c r="H136" s="290">
        <v>22.26</v>
      </c>
      <c r="I136" s="119"/>
      <c r="J136" s="291">
        <f t="shared" si="0"/>
        <v>0</v>
      </c>
      <c r="K136" s="288" t="s">
        <v>1</v>
      </c>
      <c r="L136" s="202"/>
      <c r="M136" s="292" t="s">
        <v>1</v>
      </c>
      <c r="N136" s="293" t="s">
        <v>40</v>
      </c>
      <c r="O136" s="294"/>
      <c r="P136" s="295">
        <f t="shared" si="1"/>
        <v>0</v>
      </c>
      <c r="Q136" s="295">
        <v>0</v>
      </c>
      <c r="R136" s="295">
        <f t="shared" si="2"/>
        <v>0</v>
      </c>
      <c r="S136" s="295">
        <v>0</v>
      </c>
      <c r="T136" s="296">
        <f t="shared" si="3"/>
        <v>0</v>
      </c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R136" s="297" t="s">
        <v>141</v>
      </c>
      <c r="AT136" s="297" t="s">
        <v>137</v>
      </c>
      <c r="AU136" s="297" t="s">
        <v>80</v>
      </c>
      <c r="AY136" s="192" t="s">
        <v>135</v>
      </c>
      <c r="BE136" s="298">
        <f t="shared" si="4"/>
        <v>0</v>
      </c>
      <c r="BF136" s="298">
        <f t="shared" si="5"/>
        <v>0</v>
      </c>
      <c r="BG136" s="298">
        <f t="shared" si="6"/>
        <v>0</v>
      </c>
      <c r="BH136" s="298">
        <f t="shared" si="7"/>
        <v>0</v>
      </c>
      <c r="BI136" s="298">
        <f t="shared" si="8"/>
        <v>0</v>
      </c>
      <c r="BJ136" s="192" t="s">
        <v>78</v>
      </c>
      <c r="BK136" s="298">
        <f t="shared" si="9"/>
        <v>0</v>
      </c>
      <c r="BL136" s="192" t="s">
        <v>141</v>
      </c>
      <c r="BM136" s="297" t="s">
        <v>166</v>
      </c>
    </row>
    <row r="137" spans="1:65" s="205" customFormat="1" ht="16.5" customHeight="1" x14ac:dyDescent="0.2">
      <c r="A137" s="201"/>
      <c r="B137" s="202"/>
      <c r="C137" s="309" t="s">
        <v>198</v>
      </c>
      <c r="D137" s="309" t="s">
        <v>479</v>
      </c>
      <c r="E137" s="310" t="s">
        <v>2130</v>
      </c>
      <c r="F137" s="311" t="s">
        <v>2131</v>
      </c>
      <c r="G137" s="312" t="s">
        <v>453</v>
      </c>
      <c r="H137" s="313">
        <v>37.841999999999999</v>
      </c>
      <c r="I137" s="168"/>
      <c r="J137" s="314">
        <f t="shared" si="0"/>
        <v>0</v>
      </c>
      <c r="K137" s="311" t="s">
        <v>1</v>
      </c>
      <c r="L137" s="315"/>
      <c r="M137" s="316" t="s">
        <v>1</v>
      </c>
      <c r="N137" s="317" t="s">
        <v>40</v>
      </c>
      <c r="O137" s="294"/>
      <c r="P137" s="295">
        <f t="shared" si="1"/>
        <v>0</v>
      </c>
      <c r="Q137" s="295">
        <v>1</v>
      </c>
      <c r="R137" s="295">
        <f t="shared" si="2"/>
        <v>37.841999999999999</v>
      </c>
      <c r="S137" s="295">
        <v>0</v>
      </c>
      <c r="T137" s="296">
        <f t="shared" si="3"/>
        <v>0</v>
      </c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R137" s="297" t="s">
        <v>209</v>
      </c>
      <c r="AT137" s="297" t="s">
        <v>479</v>
      </c>
      <c r="AU137" s="297" t="s">
        <v>80</v>
      </c>
      <c r="AY137" s="192" t="s">
        <v>135</v>
      </c>
      <c r="BE137" s="298">
        <f t="shared" si="4"/>
        <v>0</v>
      </c>
      <c r="BF137" s="298">
        <f t="shared" si="5"/>
        <v>0</v>
      </c>
      <c r="BG137" s="298">
        <f t="shared" si="6"/>
        <v>0</v>
      </c>
      <c r="BH137" s="298">
        <f t="shared" si="7"/>
        <v>0</v>
      </c>
      <c r="BI137" s="298">
        <f t="shared" si="8"/>
        <v>0</v>
      </c>
      <c r="BJ137" s="192" t="s">
        <v>78</v>
      </c>
      <c r="BK137" s="298">
        <f t="shared" si="9"/>
        <v>0</v>
      </c>
      <c r="BL137" s="192" t="s">
        <v>141</v>
      </c>
      <c r="BM137" s="297" t="s">
        <v>198</v>
      </c>
    </row>
    <row r="138" spans="1:65" s="273" customFormat="1" ht="22.9" customHeight="1" x14ac:dyDescent="0.2">
      <c r="B138" s="274"/>
      <c r="D138" s="275" t="s">
        <v>71</v>
      </c>
      <c r="E138" s="284" t="s">
        <v>141</v>
      </c>
      <c r="F138" s="284" t="s">
        <v>2132</v>
      </c>
      <c r="I138" s="103"/>
      <c r="J138" s="285">
        <f>BK138</f>
        <v>0</v>
      </c>
      <c r="L138" s="274"/>
      <c r="M138" s="278"/>
      <c r="N138" s="279"/>
      <c r="O138" s="279"/>
      <c r="P138" s="280">
        <f>SUM(P139:P141)</f>
        <v>0</v>
      </c>
      <c r="Q138" s="279"/>
      <c r="R138" s="280">
        <f>SUM(R139:R141)</f>
        <v>524.2110768</v>
      </c>
      <c r="S138" s="279"/>
      <c r="T138" s="281">
        <f>SUM(T139:T141)</f>
        <v>0</v>
      </c>
      <c r="AR138" s="275" t="s">
        <v>78</v>
      </c>
      <c r="AT138" s="282" t="s">
        <v>71</v>
      </c>
      <c r="AU138" s="282" t="s">
        <v>78</v>
      </c>
      <c r="AY138" s="275" t="s">
        <v>135</v>
      </c>
      <c r="BK138" s="283">
        <f>SUM(BK139:BK141)</f>
        <v>0</v>
      </c>
    </row>
    <row r="139" spans="1:65" s="205" customFormat="1" ht="24" customHeight="1" x14ac:dyDescent="0.2">
      <c r="A139" s="201"/>
      <c r="B139" s="202"/>
      <c r="C139" s="286" t="s">
        <v>202</v>
      </c>
      <c r="D139" s="286" t="s">
        <v>137</v>
      </c>
      <c r="E139" s="287" t="s">
        <v>2133</v>
      </c>
      <c r="F139" s="288" t="s">
        <v>2134</v>
      </c>
      <c r="G139" s="289" t="s">
        <v>275</v>
      </c>
      <c r="H139" s="290">
        <v>139.72</v>
      </c>
      <c r="I139" s="119"/>
      <c r="J139" s="291">
        <f>ROUND(I139*H139,2)</f>
        <v>0</v>
      </c>
      <c r="K139" s="288" t="s">
        <v>1</v>
      </c>
      <c r="L139" s="202"/>
      <c r="M139" s="292" t="s">
        <v>1</v>
      </c>
      <c r="N139" s="293" t="s">
        <v>40</v>
      </c>
      <c r="O139" s="294"/>
      <c r="P139" s="295">
        <f>O139*H139</f>
        <v>0</v>
      </c>
      <c r="Q139" s="295">
        <v>0</v>
      </c>
      <c r="R139" s="295">
        <f>Q139*H139</f>
        <v>0</v>
      </c>
      <c r="S139" s="295">
        <v>0</v>
      </c>
      <c r="T139" s="296">
        <f>S139*H139</f>
        <v>0</v>
      </c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R139" s="297" t="s">
        <v>141</v>
      </c>
      <c r="AT139" s="297" t="s">
        <v>137</v>
      </c>
      <c r="AU139" s="297" t="s">
        <v>80</v>
      </c>
      <c r="AY139" s="192" t="s">
        <v>135</v>
      </c>
      <c r="BE139" s="298">
        <f>IF(N139="základní",J139,0)</f>
        <v>0</v>
      </c>
      <c r="BF139" s="298">
        <f>IF(N139="snížená",J139,0)</f>
        <v>0</v>
      </c>
      <c r="BG139" s="298">
        <f>IF(N139="zákl. přenesená",J139,0)</f>
        <v>0</v>
      </c>
      <c r="BH139" s="298">
        <f>IF(N139="sníž. přenesená",J139,0)</f>
        <v>0</v>
      </c>
      <c r="BI139" s="298">
        <f>IF(N139="nulová",J139,0)</f>
        <v>0</v>
      </c>
      <c r="BJ139" s="192" t="s">
        <v>78</v>
      </c>
      <c r="BK139" s="298">
        <f>ROUND(I139*H139,2)</f>
        <v>0</v>
      </c>
      <c r="BL139" s="192" t="s">
        <v>141</v>
      </c>
      <c r="BM139" s="297" t="s">
        <v>202</v>
      </c>
    </row>
    <row r="140" spans="1:65" s="205" customFormat="1" ht="16.5" customHeight="1" x14ac:dyDescent="0.2">
      <c r="A140" s="201"/>
      <c r="B140" s="202"/>
      <c r="C140" s="309" t="s">
        <v>209</v>
      </c>
      <c r="D140" s="309" t="s">
        <v>479</v>
      </c>
      <c r="E140" s="310" t="s">
        <v>2135</v>
      </c>
      <c r="F140" s="311" t="s">
        <v>2136</v>
      </c>
      <c r="G140" s="312" t="s">
        <v>453</v>
      </c>
      <c r="H140" s="313">
        <v>373.25200000000001</v>
      </c>
      <c r="I140" s="168"/>
      <c r="J140" s="314">
        <f>ROUND(I140*H140,2)</f>
        <v>0</v>
      </c>
      <c r="K140" s="311" t="s">
        <v>1</v>
      </c>
      <c r="L140" s="315"/>
      <c r="M140" s="316" t="s">
        <v>1</v>
      </c>
      <c r="N140" s="317" t="s">
        <v>40</v>
      </c>
      <c r="O140" s="294"/>
      <c r="P140" s="295">
        <f>O140*H140</f>
        <v>0</v>
      </c>
      <c r="Q140" s="295">
        <v>1</v>
      </c>
      <c r="R140" s="295">
        <f>Q140*H140</f>
        <v>373.25200000000001</v>
      </c>
      <c r="S140" s="295">
        <v>0</v>
      </c>
      <c r="T140" s="296">
        <f>S140*H140</f>
        <v>0</v>
      </c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R140" s="297" t="s">
        <v>209</v>
      </c>
      <c r="AT140" s="297" t="s">
        <v>479</v>
      </c>
      <c r="AU140" s="297" t="s">
        <v>80</v>
      </c>
      <c r="AY140" s="192" t="s">
        <v>135</v>
      </c>
      <c r="BE140" s="298">
        <f>IF(N140="základní",J140,0)</f>
        <v>0</v>
      </c>
      <c r="BF140" s="298">
        <f>IF(N140="snížená",J140,0)</f>
        <v>0</v>
      </c>
      <c r="BG140" s="298">
        <f>IF(N140="zákl. přenesená",J140,0)</f>
        <v>0</v>
      </c>
      <c r="BH140" s="298">
        <f>IF(N140="sníž. přenesená",J140,0)</f>
        <v>0</v>
      </c>
      <c r="BI140" s="298">
        <f>IF(N140="nulová",J140,0)</f>
        <v>0</v>
      </c>
      <c r="BJ140" s="192" t="s">
        <v>78</v>
      </c>
      <c r="BK140" s="298">
        <f>ROUND(I140*H140,2)</f>
        <v>0</v>
      </c>
      <c r="BL140" s="192" t="s">
        <v>141</v>
      </c>
      <c r="BM140" s="297" t="s">
        <v>209</v>
      </c>
    </row>
    <row r="141" spans="1:65" s="205" customFormat="1" ht="36" customHeight="1" x14ac:dyDescent="0.2">
      <c r="A141" s="201"/>
      <c r="B141" s="202"/>
      <c r="C141" s="286" t="s">
        <v>216</v>
      </c>
      <c r="D141" s="286" t="s">
        <v>137</v>
      </c>
      <c r="E141" s="287" t="s">
        <v>2137</v>
      </c>
      <c r="F141" s="288" t="s">
        <v>2138</v>
      </c>
      <c r="G141" s="289" t="s">
        <v>275</v>
      </c>
      <c r="H141" s="290">
        <v>79.84</v>
      </c>
      <c r="I141" s="119"/>
      <c r="J141" s="291">
        <f>ROUND(I141*H141,2)</f>
        <v>0</v>
      </c>
      <c r="K141" s="288" t="s">
        <v>1</v>
      </c>
      <c r="L141" s="202"/>
      <c r="M141" s="292" t="s">
        <v>1</v>
      </c>
      <c r="N141" s="293" t="s">
        <v>40</v>
      </c>
      <c r="O141" s="294"/>
      <c r="P141" s="295">
        <f>O141*H141</f>
        <v>0</v>
      </c>
      <c r="Q141" s="295">
        <v>1.8907700000000001</v>
      </c>
      <c r="R141" s="295">
        <f>Q141*H141</f>
        <v>150.95907680000002</v>
      </c>
      <c r="S141" s="295">
        <v>0</v>
      </c>
      <c r="T141" s="296">
        <f>S141*H141</f>
        <v>0</v>
      </c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R141" s="297" t="s">
        <v>141</v>
      </c>
      <c r="AT141" s="297" t="s">
        <v>137</v>
      </c>
      <c r="AU141" s="297" t="s">
        <v>80</v>
      </c>
      <c r="AY141" s="192" t="s">
        <v>135</v>
      </c>
      <c r="BE141" s="298">
        <f>IF(N141="základní",J141,0)</f>
        <v>0</v>
      </c>
      <c r="BF141" s="298">
        <f>IF(N141="snížená",J141,0)</f>
        <v>0</v>
      </c>
      <c r="BG141" s="298">
        <f>IF(N141="zákl. přenesená",J141,0)</f>
        <v>0</v>
      </c>
      <c r="BH141" s="298">
        <f>IF(N141="sníž. přenesená",J141,0)</f>
        <v>0</v>
      </c>
      <c r="BI141" s="298">
        <f>IF(N141="nulová",J141,0)</f>
        <v>0</v>
      </c>
      <c r="BJ141" s="192" t="s">
        <v>78</v>
      </c>
      <c r="BK141" s="298">
        <f>ROUND(I141*H141,2)</f>
        <v>0</v>
      </c>
      <c r="BL141" s="192" t="s">
        <v>141</v>
      </c>
      <c r="BM141" s="297" t="s">
        <v>216</v>
      </c>
    </row>
    <row r="142" spans="1:65" s="273" customFormat="1" ht="22.9" customHeight="1" x14ac:dyDescent="0.2">
      <c r="B142" s="274"/>
      <c r="D142" s="275" t="s">
        <v>71</v>
      </c>
      <c r="E142" s="284" t="s">
        <v>2139</v>
      </c>
      <c r="F142" s="284" t="s">
        <v>2140</v>
      </c>
      <c r="I142" s="103"/>
      <c r="J142" s="285">
        <f>BK142</f>
        <v>0</v>
      </c>
      <c r="L142" s="274"/>
      <c r="M142" s="278"/>
      <c r="N142" s="279"/>
      <c r="O142" s="279"/>
      <c r="P142" s="280">
        <f>SUM(P143:P248)</f>
        <v>0</v>
      </c>
      <c r="Q142" s="279"/>
      <c r="R142" s="280">
        <f>SUM(R143:R248)</f>
        <v>1.4312633499999998</v>
      </c>
      <c r="S142" s="279"/>
      <c r="T142" s="281">
        <f>SUM(T143:T248)</f>
        <v>0</v>
      </c>
      <c r="AR142" s="275" t="s">
        <v>78</v>
      </c>
      <c r="AT142" s="282" t="s">
        <v>71</v>
      </c>
      <c r="AU142" s="282" t="s">
        <v>78</v>
      </c>
      <c r="AY142" s="275" t="s">
        <v>135</v>
      </c>
      <c r="BK142" s="283">
        <f>SUM(BK143:BK248)</f>
        <v>0</v>
      </c>
    </row>
    <row r="143" spans="1:65" s="205" customFormat="1" ht="24" customHeight="1" x14ac:dyDescent="0.2">
      <c r="A143" s="201"/>
      <c r="B143" s="202"/>
      <c r="C143" s="286" t="s">
        <v>224</v>
      </c>
      <c r="D143" s="286" t="s">
        <v>137</v>
      </c>
      <c r="E143" s="287" t="s">
        <v>2141</v>
      </c>
      <c r="F143" s="288" t="s">
        <v>2142</v>
      </c>
      <c r="G143" s="289" t="s">
        <v>234</v>
      </c>
      <c r="H143" s="290">
        <v>81</v>
      </c>
      <c r="I143" s="119"/>
      <c r="J143" s="291">
        <f t="shared" ref="J143:J174" si="10">ROUND(I143*H143,2)</f>
        <v>0</v>
      </c>
      <c r="K143" s="288" t="s">
        <v>1</v>
      </c>
      <c r="L143" s="202"/>
      <c r="M143" s="292" t="s">
        <v>1</v>
      </c>
      <c r="N143" s="293" t="s">
        <v>40</v>
      </c>
      <c r="O143" s="294"/>
      <c r="P143" s="295">
        <f t="shared" ref="P143:P174" si="11">O143*H143</f>
        <v>0</v>
      </c>
      <c r="Q143" s="295">
        <v>0</v>
      </c>
      <c r="R143" s="295">
        <f t="shared" ref="R143:R174" si="12">Q143*H143</f>
        <v>0</v>
      </c>
      <c r="S143" s="295">
        <v>0</v>
      </c>
      <c r="T143" s="296">
        <f t="shared" ref="T143:T174" si="13">S143*H143</f>
        <v>0</v>
      </c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R143" s="297" t="s">
        <v>694</v>
      </c>
      <c r="AT143" s="297" t="s">
        <v>137</v>
      </c>
      <c r="AU143" s="297" t="s">
        <v>80</v>
      </c>
      <c r="AY143" s="192" t="s">
        <v>135</v>
      </c>
      <c r="BE143" s="298">
        <f t="shared" ref="BE143:BE174" si="14">IF(N143="základní",J143,0)</f>
        <v>0</v>
      </c>
      <c r="BF143" s="298">
        <f t="shared" ref="BF143:BF174" si="15">IF(N143="snížená",J143,0)</f>
        <v>0</v>
      </c>
      <c r="BG143" s="298">
        <f t="shared" ref="BG143:BG174" si="16">IF(N143="zákl. přenesená",J143,0)</f>
        <v>0</v>
      </c>
      <c r="BH143" s="298">
        <f t="shared" ref="BH143:BH174" si="17">IF(N143="sníž. přenesená",J143,0)</f>
        <v>0</v>
      </c>
      <c r="BI143" s="298">
        <f t="shared" ref="BI143:BI174" si="18">IF(N143="nulová",J143,0)</f>
        <v>0</v>
      </c>
      <c r="BJ143" s="192" t="s">
        <v>78</v>
      </c>
      <c r="BK143" s="298">
        <f t="shared" ref="BK143:BK174" si="19">ROUND(I143*H143,2)</f>
        <v>0</v>
      </c>
      <c r="BL143" s="192" t="s">
        <v>694</v>
      </c>
      <c r="BM143" s="297" t="s">
        <v>224</v>
      </c>
    </row>
    <row r="144" spans="1:65" s="205" customFormat="1" ht="24" customHeight="1" x14ac:dyDescent="0.2">
      <c r="A144" s="201"/>
      <c r="B144" s="202"/>
      <c r="C144" s="286" t="s">
        <v>231</v>
      </c>
      <c r="D144" s="286" t="s">
        <v>137</v>
      </c>
      <c r="E144" s="287" t="s">
        <v>2143</v>
      </c>
      <c r="F144" s="288" t="s">
        <v>2144</v>
      </c>
      <c r="G144" s="289" t="s">
        <v>234</v>
      </c>
      <c r="H144" s="290">
        <v>40</v>
      </c>
      <c r="I144" s="119"/>
      <c r="J144" s="291">
        <f t="shared" si="10"/>
        <v>0</v>
      </c>
      <c r="K144" s="288" t="s">
        <v>1</v>
      </c>
      <c r="L144" s="202"/>
      <c r="M144" s="292" t="s">
        <v>1</v>
      </c>
      <c r="N144" s="293" t="s">
        <v>40</v>
      </c>
      <c r="O144" s="294"/>
      <c r="P144" s="295">
        <f t="shared" si="11"/>
        <v>0</v>
      </c>
      <c r="Q144" s="295">
        <v>0</v>
      </c>
      <c r="R144" s="295">
        <f t="shared" si="12"/>
        <v>0</v>
      </c>
      <c r="S144" s="295">
        <v>0</v>
      </c>
      <c r="T144" s="296">
        <f t="shared" si="13"/>
        <v>0</v>
      </c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R144" s="297" t="s">
        <v>694</v>
      </c>
      <c r="AT144" s="297" t="s">
        <v>137</v>
      </c>
      <c r="AU144" s="297" t="s">
        <v>80</v>
      </c>
      <c r="AY144" s="192" t="s">
        <v>135</v>
      </c>
      <c r="BE144" s="298">
        <f t="shared" si="14"/>
        <v>0</v>
      </c>
      <c r="BF144" s="298">
        <f t="shared" si="15"/>
        <v>0</v>
      </c>
      <c r="BG144" s="298">
        <f t="shared" si="16"/>
        <v>0</v>
      </c>
      <c r="BH144" s="298">
        <f t="shared" si="17"/>
        <v>0</v>
      </c>
      <c r="BI144" s="298">
        <f t="shared" si="18"/>
        <v>0</v>
      </c>
      <c r="BJ144" s="192" t="s">
        <v>78</v>
      </c>
      <c r="BK144" s="298">
        <f t="shared" si="19"/>
        <v>0</v>
      </c>
      <c r="BL144" s="192" t="s">
        <v>694</v>
      </c>
      <c r="BM144" s="297" t="s">
        <v>231</v>
      </c>
    </row>
    <row r="145" spans="1:65" s="205" customFormat="1" ht="24" customHeight="1" x14ac:dyDescent="0.2">
      <c r="A145" s="201"/>
      <c r="B145" s="202"/>
      <c r="C145" s="286" t="s">
        <v>249</v>
      </c>
      <c r="D145" s="286" t="s">
        <v>137</v>
      </c>
      <c r="E145" s="287" t="s">
        <v>2145</v>
      </c>
      <c r="F145" s="288" t="s">
        <v>2146</v>
      </c>
      <c r="G145" s="289" t="s">
        <v>234</v>
      </c>
      <c r="H145" s="290">
        <v>48</v>
      </c>
      <c r="I145" s="119"/>
      <c r="J145" s="291">
        <f t="shared" si="10"/>
        <v>0</v>
      </c>
      <c r="K145" s="288" t="s">
        <v>1</v>
      </c>
      <c r="L145" s="202"/>
      <c r="M145" s="292" t="s">
        <v>1</v>
      </c>
      <c r="N145" s="293" t="s">
        <v>40</v>
      </c>
      <c r="O145" s="294"/>
      <c r="P145" s="295">
        <f t="shared" si="11"/>
        <v>0</v>
      </c>
      <c r="Q145" s="295">
        <v>0</v>
      </c>
      <c r="R145" s="295">
        <f t="shared" si="12"/>
        <v>0</v>
      </c>
      <c r="S145" s="295">
        <v>0</v>
      </c>
      <c r="T145" s="296">
        <f t="shared" si="13"/>
        <v>0</v>
      </c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R145" s="297" t="s">
        <v>694</v>
      </c>
      <c r="AT145" s="297" t="s">
        <v>137</v>
      </c>
      <c r="AU145" s="297" t="s">
        <v>80</v>
      </c>
      <c r="AY145" s="192" t="s">
        <v>135</v>
      </c>
      <c r="BE145" s="298">
        <f t="shared" si="14"/>
        <v>0</v>
      </c>
      <c r="BF145" s="298">
        <f t="shared" si="15"/>
        <v>0</v>
      </c>
      <c r="BG145" s="298">
        <f t="shared" si="16"/>
        <v>0</v>
      </c>
      <c r="BH145" s="298">
        <f t="shared" si="17"/>
        <v>0</v>
      </c>
      <c r="BI145" s="298">
        <f t="shared" si="18"/>
        <v>0</v>
      </c>
      <c r="BJ145" s="192" t="s">
        <v>78</v>
      </c>
      <c r="BK145" s="298">
        <f t="shared" si="19"/>
        <v>0</v>
      </c>
      <c r="BL145" s="192" t="s">
        <v>694</v>
      </c>
      <c r="BM145" s="297" t="s">
        <v>249</v>
      </c>
    </row>
    <row r="146" spans="1:65" s="205" customFormat="1" ht="24" customHeight="1" x14ac:dyDescent="0.2">
      <c r="A146" s="201"/>
      <c r="B146" s="202"/>
      <c r="C146" s="286" t="s">
        <v>257</v>
      </c>
      <c r="D146" s="286" t="s">
        <v>137</v>
      </c>
      <c r="E146" s="287" t="s">
        <v>2147</v>
      </c>
      <c r="F146" s="288" t="s">
        <v>2148</v>
      </c>
      <c r="G146" s="289" t="s">
        <v>234</v>
      </c>
      <c r="H146" s="290">
        <v>116</v>
      </c>
      <c r="I146" s="119"/>
      <c r="J146" s="291">
        <f t="shared" si="10"/>
        <v>0</v>
      </c>
      <c r="K146" s="288" t="s">
        <v>1</v>
      </c>
      <c r="L146" s="202"/>
      <c r="M146" s="292" t="s">
        <v>1</v>
      </c>
      <c r="N146" s="293" t="s">
        <v>40</v>
      </c>
      <c r="O146" s="294"/>
      <c r="P146" s="295">
        <f t="shared" si="11"/>
        <v>0</v>
      </c>
      <c r="Q146" s="295">
        <v>0</v>
      </c>
      <c r="R146" s="295">
        <f t="shared" si="12"/>
        <v>0</v>
      </c>
      <c r="S146" s="295">
        <v>0</v>
      </c>
      <c r="T146" s="296">
        <f t="shared" si="13"/>
        <v>0</v>
      </c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R146" s="297" t="s">
        <v>694</v>
      </c>
      <c r="AT146" s="297" t="s">
        <v>137</v>
      </c>
      <c r="AU146" s="297" t="s">
        <v>80</v>
      </c>
      <c r="AY146" s="192" t="s">
        <v>135</v>
      </c>
      <c r="BE146" s="298">
        <f t="shared" si="14"/>
        <v>0</v>
      </c>
      <c r="BF146" s="298">
        <f t="shared" si="15"/>
        <v>0</v>
      </c>
      <c r="BG146" s="298">
        <f t="shared" si="16"/>
        <v>0</v>
      </c>
      <c r="BH146" s="298">
        <f t="shared" si="17"/>
        <v>0</v>
      </c>
      <c r="BI146" s="298">
        <f t="shared" si="18"/>
        <v>0</v>
      </c>
      <c r="BJ146" s="192" t="s">
        <v>78</v>
      </c>
      <c r="BK146" s="298">
        <f t="shared" si="19"/>
        <v>0</v>
      </c>
      <c r="BL146" s="192" t="s">
        <v>694</v>
      </c>
      <c r="BM146" s="297" t="s">
        <v>257</v>
      </c>
    </row>
    <row r="147" spans="1:65" s="205" customFormat="1" ht="24" customHeight="1" x14ac:dyDescent="0.2">
      <c r="A147" s="201"/>
      <c r="B147" s="202"/>
      <c r="C147" s="286" t="s">
        <v>272</v>
      </c>
      <c r="D147" s="286" t="s">
        <v>137</v>
      </c>
      <c r="E147" s="287" t="s">
        <v>2149</v>
      </c>
      <c r="F147" s="288" t="s">
        <v>2150</v>
      </c>
      <c r="G147" s="289" t="s">
        <v>234</v>
      </c>
      <c r="H147" s="290">
        <v>153</v>
      </c>
      <c r="I147" s="119"/>
      <c r="J147" s="291">
        <f t="shared" si="10"/>
        <v>0</v>
      </c>
      <c r="K147" s="288" t="s">
        <v>1</v>
      </c>
      <c r="L147" s="202"/>
      <c r="M147" s="292" t="s">
        <v>1</v>
      </c>
      <c r="N147" s="293" t="s">
        <v>40</v>
      </c>
      <c r="O147" s="294"/>
      <c r="P147" s="295">
        <f t="shared" si="11"/>
        <v>0</v>
      </c>
      <c r="Q147" s="295">
        <v>0</v>
      </c>
      <c r="R147" s="295">
        <f t="shared" si="12"/>
        <v>0</v>
      </c>
      <c r="S147" s="295">
        <v>0</v>
      </c>
      <c r="T147" s="296">
        <f t="shared" si="13"/>
        <v>0</v>
      </c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R147" s="297" t="s">
        <v>694</v>
      </c>
      <c r="AT147" s="297" t="s">
        <v>137</v>
      </c>
      <c r="AU147" s="297" t="s">
        <v>80</v>
      </c>
      <c r="AY147" s="192" t="s">
        <v>135</v>
      </c>
      <c r="BE147" s="298">
        <f t="shared" si="14"/>
        <v>0</v>
      </c>
      <c r="BF147" s="298">
        <f t="shared" si="15"/>
        <v>0</v>
      </c>
      <c r="BG147" s="298">
        <f t="shared" si="16"/>
        <v>0</v>
      </c>
      <c r="BH147" s="298">
        <f t="shared" si="17"/>
        <v>0</v>
      </c>
      <c r="BI147" s="298">
        <f t="shared" si="18"/>
        <v>0</v>
      </c>
      <c r="BJ147" s="192" t="s">
        <v>78</v>
      </c>
      <c r="BK147" s="298">
        <f t="shared" si="19"/>
        <v>0</v>
      </c>
      <c r="BL147" s="192" t="s">
        <v>694</v>
      </c>
      <c r="BM147" s="297" t="s">
        <v>272</v>
      </c>
    </row>
    <row r="148" spans="1:65" s="205" customFormat="1" ht="24" customHeight="1" x14ac:dyDescent="0.2">
      <c r="A148" s="201"/>
      <c r="B148" s="202"/>
      <c r="C148" s="286" t="s">
        <v>8</v>
      </c>
      <c r="D148" s="286" t="s">
        <v>137</v>
      </c>
      <c r="E148" s="287" t="s">
        <v>2151</v>
      </c>
      <c r="F148" s="288" t="s">
        <v>2152</v>
      </c>
      <c r="G148" s="289" t="s">
        <v>234</v>
      </c>
      <c r="H148" s="290">
        <v>109</v>
      </c>
      <c r="I148" s="119"/>
      <c r="J148" s="291">
        <f t="shared" si="10"/>
        <v>0</v>
      </c>
      <c r="K148" s="288" t="s">
        <v>1</v>
      </c>
      <c r="L148" s="202"/>
      <c r="M148" s="292" t="s">
        <v>1</v>
      </c>
      <c r="N148" s="293" t="s">
        <v>40</v>
      </c>
      <c r="O148" s="294"/>
      <c r="P148" s="295">
        <f t="shared" si="11"/>
        <v>0</v>
      </c>
      <c r="Q148" s="295">
        <v>0</v>
      </c>
      <c r="R148" s="295">
        <f t="shared" si="12"/>
        <v>0</v>
      </c>
      <c r="S148" s="295">
        <v>0</v>
      </c>
      <c r="T148" s="296">
        <f t="shared" si="13"/>
        <v>0</v>
      </c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R148" s="297" t="s">
        <v>694</v>
      </c>
      <c r="AT148" s="297" t="s">
        <v>137</v>
      </c>
      <c r="AU148" s="297" t="s">
        <v>80</v>
      </c>
      <c r="AY148" s="192" t="s">
        <v>135</v>
      </c>
      <c r="BE148" s="298">
        <f t="shared" si="14"/>
        <v>0</v>
      </c>
      <c r="BF148" s="298">
        <f t="shared" si="15"/>
        <v>0</v>
      </c>
      <c r="BG148" s="298">
        <f t="shared" si="16"/>
        <v>0</v>
      </c>
      <c r="BH148" s="298">
        <f t="shared" si="17"/>
        <v>0</v>
      </c>
      <c r="BI148" s="298">
        <f t="shared" si="18"/>
        <v>0</v>
      </c>
      <c r="BJ148" s="192" t="s">
        <v>78</v>
      </c>
      <c r="BK148" s="298">
        <f t="shared" si="19"/>
        <v>0</v>
      </c>
      <c r="BL148" s="192" t="s">
        <v>694</v>
      </c>
      <c r="BM148" s="297" t="s">
        <v>8</v>
      </c>
    </row>
    <row r="149" spans="1:65" s="205" customFormat="1" ht="16.5" customHeight="1" x14ac:dyDescent="0.2">
      <c r="A149" s="201"/>
      <c r="B149" s="202"/>
      <c r="C149" s="286" t="s">
        <v>286</v>
      </c>
      <c r="D149" s="286" t="s">
        <v>137</v>
      </c>
      <c r="E149" s="287" t="s">
        <v>2153</v>
      </c>
      <c r="F149" s="288" t="s">
        <v>2154</v>
      </c>
      <c r="G149" s="289" t="s">
        <v>2155</v>
      </c>
      <c r="H149" s="290">
        <v>1</v>
      </c>
      <c r="I149" s="119"/>
      <c r="J149" s="291">
        <f t="shared" si="10"/>
        <v>0</v>
      </c>
      <c r="K149" s="288" t="s">
        <v>1</v>
      </c>
      <c r="L149" s="202"/>
      <c r="M149" s="292" t="s">
        <v>1</v>
      </c>
      <c r="N149" s="293" t="s">
        <v>40</v>
      </c>
      <c r="O149" s="294"/>
      <c r="P149" s="295">
        <f t="shared" si="11"/>
        <v>0</v>
      </c>
      <c r="Q149" s="295">
        <v>0</v>
      </c>
      <c r="R149" s="295">
        <f t="shared" si="12"/>
        <v>0</v>
      </c>
      <c r="S149" s="295">
        <v>0</v>
      </c>
      <c r="T149" s="296">
        <f t="shared" si="13"/>
        <v>0</v>
      </c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R149" s="297" t="s">
        <v>286</v>
      </c>
      <c r="AT149" s="297" t="s">
        <v>137</v>
      </c>
      <c r="AU149" s="297" t="s">
        <v>80</v>
      </c>
      <c r="AY149" s="192" t="s">
        <v>135</v>
      </c>
      <c r="BE149" s="298">
        <f t="shared" si="14"/>
        <v>0</v>
      </c>
      <c r="BF149" s="298">
        <f t="shared" si="15"/>
        <v>0</v>
      </c>
      <c r="BG149" s="298">
        <f t="shared" si="16"/>
        <v>0</v>
      </c>
      <c r="BH149" s="298">
        <f t="shared" si="17"/>
        <v>0</v>
      </c>
      <c r="BI149" s="298">
        <f t="shared" si="18"/>
        <v>0</v>
      </c>
      <c r="BJ149" s="192" t="s">
        <v>78</v>
      </c>
      <c r="BK149" s="298">
        <f t="shared" si="19"/>
        <v>0</v>
      </c>
      <c r="BL149" s="192" t="s">
        <v>286</v>
      </c>
      <c r="BM149" s="297" t="s">
        <v>286</v>
      </c>
    </row>
    <row r="150" spans="1:65" s="205" customFormat="1" ht="16.5" customHeight="1" x14ac:dyDescent="0.2">
      <c r="A150" s="201"/>
      <c r="B150" s="202"/>
      <c r="C150" s="286" t="s">
        <v>297</v>
      </c>
      <c r="D150" s="286" t="s">
        <v>137</v>
      </c>
      <c r="E150" s="287" t="s">
        <v>2156</v>
      </c>
      <c r="F150" s="288" t="s">
        <v>2157</v>
      </c>
      <c r="G150" s="289" t="s">
        <v>234</v>
      </c>
      <c r="H150" s="290">
        <v>81</v>
      </c>
      <c r="I150" s="119"/>
      <c r="J150" s="291">
        <f t="shared" si="10"/>
        <v>0</v>
      </c>
      <c r="K150" s="288" t="s">
        <v>1</v>
      </c>
      <c r="L150" s="202"/>
      <c r="M150" s="292" t="s">
        <v>1</v>
      </c>
      <c r="N150" s="293" t="s">
        <v>40</v>
      </c>
      <c r="O150" s="294"/>
      <c r="P150" s="295">
        <f t="shared" si="11"/>
        <v>0</v>
      </c>
      <c r="Q150" s="295">
        <v>0</v>
      </c>
      <c r="R150" s="295">
        <f t="shared" si="12"/>
        <v>0</v>
      </c>
      <c r="S150" s="295">
        <v>0</v>
      </c>
      <c r="T150" s="296">
        <f t="shared" si="13"/>
        <v>0</v>
      </c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R150" s="297" t="s">
        <v>694</v>
      </c>
      <c r="AT150" s="297" t="s">
        <v>137</v>
      </c>
      <c r="AU150" s="297" t="s">
        <v>80</v>
      </c>
      <c r="AY150" s="192" t="s">
        <v>135</v>
      </c>
      <c r="BE150" s="298">
        <f t="shared" si="14"/>
        <v>0</v>
      </c>
      <c r="BF150" s="298">
        <f t="shared" si="15"/>
        <v>0</v>
      </c>
      <c r="BG150" s="298">
        <f t="shared" si="16"/>
        <v>0</v>
      </c>
      <c r="BH150" s="298">
        <f t="shared" si="17"/>
        <v>0</v>
      </c>
      <c r="BI150" s="298">
        <f t="shared" si="18"/>
        <v>0</v>
      </c>
      <c r="BJ150" s="192" t="s">
        <v>78</v>
      </c>
      <c r="BK150" s="298">
        <f t="shared" si="19"/>
        <v>0</v>
      </c>
      <c r="BL150" s="192" t="s">
        <v>694</v>
      </c>
      <c r="BM150" s="297" t="s">
        <v>297</v>
      </c>
    </row>
    <row r="151" spans="1:65" s="205" customFormat="1" ht="24" customHeight="1" x14ac:dyDescent="0.2">
      <c r="A151" s="201"/>
      <c r="B151" s="202"/>
      <c r="C151" s="309" t="s">
        <v>303</v>
      </c>
      <c r="D151" s="309" t="s">
        <v>479</v>
      </c>
      <c r="E151" s="310" t="s">
        <v>2158</v>
      </c>
      <c r="F151" s="311" t="s">
        <v>2159</v>
      </c>
      <c r="G151" s="312" t="s">
        <v>234</v>
      </c>
      <c r="H151" s="313">
        <v>81</v>
      </c>
      <c r="I151" s="168"/>
      <c r="J151" s="314">
        <f t="shared" si="10"/>
        <v>0</v>
      </c>
      <c r="K151" s="311" t="s">
        <v>1</v>
      </c>
      <c r="L151" s="315"/>
      <c r="M151" s="316" t="s">
        <v>1</v>
      </c>
      <c r="N151" s="317" t="s">
        <v>40</v>
      </c>
      <c r="O151" s="294"/>
      <c r="P151" s="295">
        <f t="shared" si="11"/>
        <v>0</v>
      </c>
      <c r="Q151" s="295">
        <v>4.2000000000000002E-4</v>
      </c>
      <c r="R151" s="295">
        <f t="shared" si="12"/>
        <v>3.4020000000000002E-2</v>
      </c>
      <c r="S151" s="295">
        <v>0</v>
      </c>
      <c r="T151" s="296">
        <f t="shared" si="13"/>
        <v>0</v>
      </c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R151" s="297" t="s">
        <v>2160</v>
      </c>
      <c r="AT151" s="297" t="s">
        <v>479</v>
      </c>
      <c r="AU151" s="297" t="s">
        <v>80</v>
      </c>
      <c r="AY151" s="192" t="s">
        <v>135</v>
      </c>
      <c r="BE151" s="298">
        <f t="shared" si="14"/>
        <v>0</v>
      </c>
      <c r="BF151" s="298">
        <f t="shared" si="15"/>
        <v>0</v>
      </c>
      <c r="BG151" s="298">
        <f t="shared" si="16"/>
        <v>0</v>
      </c>
      <c r="BH151" s="298">
        <f t="shared" si="17"/>
        <v>0</v>
      </c>
      <c r="BI151" s="298">
        <f t="shared" si="18"/>
        <v>0</v>
      </c>
      <c r="BJ151" s="192" t="s">
        <v>78</v>
      </c>
      <c r="BK151" s="298">
        <f t="shared" si="19"/>
        <v>0</v>
      </c>
      <c r="BL151" s="192" t="s">
        <v>694</v>
      </c>
      <c r="BM151" s="297" t="s">
        <v>303</v>
      </c>
    </row>
    <row r="152" spans="1:65" s="205" customFormat="1" ht="16.5" customHeight="1" x14ac:dyDescent="0.2">
      <c r="A152" s="201"/>
      <c r="B152" s="202"/>
      <c r="C152" s="286" t="s">
        <v>310</v>
      </c>
      <c r="D152" s="286" t="s">
        <v>137</v>
      </c>
      <c r="E152" s="287" t="s">
        <v>2161</v>
      </c>
      <c r="F152" s="288" t="s">
        <v>2162</v>
      </c>
      <c r="G152" s="289" t="s">
        <v>234</v>
      </c>
      <c r="H152" s="290">
        <v>40</v>
      </c>
      <c r="I152" s="119"/>
      <c r="J152" s="291">
        <f t="shared" si="10"/>
        <v>0</v>
      </c>
      <c r="K152" s="288" t="s">
        <v>1</v>
      </c>
      <c r="L152" s="202"/>
      <c r="M152" s="292" t="s">
        <v>1</v>
      </c>
      <c r="N152" s="293" t="s">
        <v>40</v>
      </c>
      <c r="O152" s="294"/>
      <c r="P152" s="295">
        <f t="shared" si="11"/>
        <v>0</v>
      </c>
      <c r="Q152" s="295">
        <v>0</v>
      </c>
      <c r="R152" s="295">
        <f t="shared" si="12"/>
        <v>0</v>
      </c>
      <c r="S152" s="295">
        <v>0</v>
      </c>
      <c r="T152" s="296">
        <f t="shared" si="13"/>
        <v>0</v>
      </c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R152" s="297" t="s">
        <v>694</v>
      </c>
      <c r="AT152" s="297" t="s">
        <v>137</v>
      </c>
      <c r="AU152" s="297" t="s">
        <v>80</v>
      </c>
      <c r="AY152" s="192" t="s">
        <v>135</v>
      </c>
      <c r="BE152" s="298">
        <f t="shared" si="14"/>
        <v>0</v>
      </c>
      <c r="BF152" s="298">
        <f t="shared" si="15"/>
        <v>0</v>
      </c>
      <c r="BG152" s="298">
        <f t="shared" si="16"/>
        <v>0</v>
      </c>
      <c r="BH152" s="298">
        <f t="shared" si="17"/>
        <v>0</v>
      </c>
      <c r="BI152" s="298">
        <f t="shared" si="18"/>
        <v>0</v>
      </c>
      <c r="BJ152" s="192" t="s">
        <v>78</v>
      </c>
      <c r="BK152" s="298">
        <f t="shared" si="19"/>
        <v>0</v>
      </c>
      <c r="BL152" s="192" t="s">
        <v>694</v>
      </c>
      <c r="BM152" s="297" t="s">
        <v>310</v>
      </c>
    </row>
    <row r="153" spans="1:65" s="205" customFormat="1" ht="24" customHeight="1" x14ac:dyDescent="0.2">
      <c r="A153" s="201"/>
      <c r="B153" s="202"/>
      <c r="C153" s="309" t="s">
        <v>7</v>
      </c>
      <c r="D153" s="309" t="s">
        <v>479</v>
      </c>
      <c r="E153" s="310" t="s">
        <v>2163</v>
      </c>
      <c r="F153" s="311" t="s">
        <v>2164</v>
      </c>
      <c r="G153" s="312" t="s">
        <v>234</v>
      </c>
      <c r="H153" s="313">
        <v>40</v>
      </c>
      <c r="I153" s="168"/>
      <c r="J153" s="314">
        <f t="shared" si="10"/>
        <v>0</v>
      </c>
      <c r="K153" s="311" t="s">
        <v>1</v>
      </c>
      <c r="L153" s="315"/>
      <c r="M153" s="316" t="s">
        <v>1</v>
      </c>
      <c r="N153" s="317" t="s">
        <v>40</v>
      </c>
      <c r="O153" s="294"/>
      <c r="P153" s="295">
        <f t="shared" si="11"/>
        <v>0</v>
      </c>
      <c r="Q153" s="295">
        <v>5.9000000000000003E-4</v>
      </c>
      <c r="R153" s="295">
        <f t="shared" si="12"/>
        <v>2.3600000000000003E-2</v>
      </c>
      <c r="S153" s="295">
        <v>0</v>
      </c>
      <c r="T153" s="296">
        <f t="shared" si="13"/>
        <v>0</v>
      </c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R153" s="297" t="s">
        <v>2160</v>
      </c>
      <c r="AT153" s="297" t="s">
        <v>479</v>
      </c>
      <c r="AU153" s="297" t="s">
        <v>80</v>
      </c>
      <c r="AY153" s="192" t="s">
        <v>135</v>
      </c>
      <c r="BE153" s="298">
        <f t="shared" si="14"/>
        <v>0</v>
      </c>
      <c r="BF153" s="298">
        <f t="shared" si="15"/>
        <v>0</v>
      </c>
      <c r="BG153" s="298">
        <f t="shared" si="16"/>
        <v>0</v>
      </c>
      <c r="BH153" s="298">
        <f t="shared" si="17"/>
        <v>0</v>
      </c>
      <c r="BI153" s="298">
        <f t="shared" si="18"/>
        <v>0</v>
      </c>
      <c r="BJ153" s="192" t="s">
        <v>78</v>
      </c>
      <c r="BK153" s="298">
        <f t="shared" si="19"/>
        <v>0</v>
      </c>
      <c r="BL153" s="192" t="s">
        <v>694</v>
      </c>
      <c r="BM153" s="297" t="s">
        <v>7</v>
      </c>
    </row>
    <row r="154" spans="1:65" s="205" customFormat="1" ht="16.5" customHeight="1" x14ac:dyDescent="0.2">
      <c r="A154" s="201"/>
      <c r="B154" s="202"/>
      <c r="C154" s="286" t="s">
        <v>342</v>
      </c>
      <c r="D154" s="286" t="s">
        <v>137</v>
      </c>
      <c r="E154" s="287" t="s">
        <v>2165</v>
      </c>
      <c r="F154" s="288" t="s">
        <v>2166</v>
      </c>
      <c r="G154" s="289" t="s">
        <v>234</v>
      </c>
      <c r="H154" s="290">
        <v>63</v>
      </c>
      <c r="I154" s="119"/>
      <c r="J154" s="291">
        <f t="shared" si="10"/>
        <v>0</v>
      </c>
      <c r="K154" s="288" t="s">
        <v>1</v>
      </c>
      <c r="L154" s="202"/>
      <c r="M154" s="292" t="s">
        <v>1</v>
      </c>
      <c r="N154" s="293" t="s">
        <v>40</v>
      </c>
      <c r="O154" s="294"/>
      <c r="P154" s="295">
        <f t="shared" si="11"/>
        <v>0</v>
      </c>
      <c r="Q154" s="295">
        <v>0</v>
      </c>
      <c r="R154" s="295">
        <f t="shared" si="12"/>
        <v>0</v>
      </c>
      <c r="S154" s="295">
        <v>0</v>
      </c>
      <c r="T154" s="296">
        <f t="shared" si="13"/>
        <v>0</v>
      </c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R154" s="297" t="s">
        <v>694</v>
      </c>
      <c r="AT154" s="297" t="s">
        <v>137</v>
      </c>
      <c r="AU154" s="297" t="s">
        <v>80</v>
      </c>
      <c r="AY154" s="192" t="s">
        <v>135</v>
      </c>
      <c r="BE154" s="298">
        <f t="shared" si="14"/>
        <v>0</v>
      </c>
      <c r="BF154" s="298">
        <f t="shared" si="15"/>
        <v>0</v>
      </c>
      <c r="BG154" s="298">
        <f t="shared" si="16"/>
        <v>0</v>
      </c>
      <c r="BH154" s="298">
        <f t="shared" si="17"/>
        <v>0</v>
      </c>
      <c r="BI154" s="298">
        <f t="shared" si="18"/>
        <v>0</v>
      </c>
      <c r="BJ154" s="192" t="s">
        <v>78</v>
      </c>
      <c r="BK154" s="298">
        <f t="shared" si="19"/>
        <v>0</v>
      </c>
      <c r="BL154" s="192" t="s">
        <v>694</v>
      </c>
      <c r="BM154" s="297" t="s">
        <v>342</v>
      </c>
    </row>
    <row r="155" spans="1:65" s="205" customFormat="1" ht="24" customHeight="1" x14ac:dyDescent="0.2">
      <c r="A155" s="201"/>
      <c r="B155" s="202"/>
      <c r="C155" s="309" t="s">
        <v>348</v>
      </c>
      <c r="D155" s="309" t="s">
        <v>479</v>
      </c>
      <c r="E155" s="310" t="s">
        <v>2167</v>
      </c>
      <c r="F155" s="311" t="s">
        <v>2168</v>
      </c>
      <c r="G155" s="312" t="s">
        <v>234</v>
      </c>
      <c r="H155" s="313">
        <v>63</v>
      </c>
      <c r="I155" s="168"/>
      <c r="J155" s="314">
        <f t="shared" si="10"/>
        <v>0</v>
      </c>
      <c r="K155" s="311" t="s">
        <v>1</v>
      </c>
      <c r="L155" s="315"/>
      <c r="M155" s="316" t="s">
        <v>1</v>
      </c>
      <c r="N155" s="317" t="s">
        <v>40</v>
      </c>
      <c r="O155" s="294"/>
      <c r="P155" s="295">
        <f t="shared" si="11"/>
        <v>0</v>
      </c>
      <c r="Q155" s="295">
        <v>1.3799999999999999E-3</v>
      </c>
      <c r="R155" s="295">
        <f t="shared" si="12"/>
        <v>8.693999999999999E-2</v>
      </c>
      <c r="S155" s="295">
        <v>0</v>
      </c>
      <c r="T155" s="296">
        <f t="shared" si="13"/>
        <v>0</v>
      </c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R155" s="297" t="s">
        <v>2160</v>
      </c>
      <c r="AT155" s="297" t="s">
        <v>479</v>
      </c>
      <c r="AU155" s="297" t="s">
        <v>80</v>
      </c>
      <c r="AY155" s="192" t="s">
        <v>135</v>
      </c>
      <c r="BE155" s="298">
        <f t="shared" si="14"/>
        <v>0</v>
      </c>
      <c r="BF155" s="298">
        <f t="shared" si="15"/>
        <v>0</v>
      </c>
      <c r="BG155" s="298">
        <f t="shared" si="16"/>
        <v>0</v>
      </c>
      <c r="BH155" s="298">
        <f t="shared" si="17"/>
        <v>0</v>
      </c>
      <c r="BI155" s="298">
        <f t="shared" si="18"/>
        <v>0</v>
      </c>
      <c r="BJ155" s="192" t="s">
        <v>78</v>
      </c>
      <c r="BK155" s="298">
        <f t="shared" si="19"/>
        <v>0</v>
      </c>
      <c r="BL155" s="192" t="s">
        <v>694</v>
      </c>
      <c r="BM155" s="297" t="s">
        <v>348</v>
      </c>
    </row>
    <row r="156" spans="1:65" s="205" customFormat="1" ht="16.5" customHeight="1" x14ac:dyDescent="0.2">
      <c r="A156" s="201"/>
      <c r="B156" s="202"/>
      <c r="C156" s="286" t="s">
        <v>355</v>
      </c>
      <c r="D156" s="286" t="s">
        <v>137</v>
      </c>
      <c r="E156" s="287" t="s">
        <v>2169</v>
      </c>
      <c r="F156" s="288" t="s">
        <v>2170</v>
      </c>
      <c r="G156" s="289" t="s">
        <v>234</v>
      </c>
      <c r="H156" s="290">
        <v>116</v>
      </c>
      <c r="I156" s="119"/>
      <c r="J156" s="291">
        <f t="shared" si="10"/>
        <v>0</v>
      </c>
      <c r="K156" s="288" t="s">
        <v>1</v>
      </c>
      <c r="L156" s="202"/>
      <c r="M156" s="292" t="s">
        <v>1</v>
      </c>
      <c r="N156" s="293" t="s">
        <v>40</v>
      </c>
      <c r="O156" s="294"/>
      <c r="P156" s="295">
        <f t="shared" si="11"/>
        <v>0</v>
      </c>
      <c r="Q156" s="295">
        <v>0</v>
      </c>
      <c r="R156" s="295">
        <f t="shared" si="12"/>
        <v>0</v>
      </c>
      <c r="S156" s="295">
        <v>0</v>
      </c>
      <c r="T156" s="296">
        <f t="shared" si="13"/>
        <v>0</v>
      </c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R156" s="297" t="s">
        <v>694</v>
      </c>
      <c r="AT156" s="297" t="s">
        <v>137</v>
      </c>
      <c r="AU156" s="297" t="s">
        <v>80</v>
      </c>
      <c r="AY156" s="192" t="s">
        <v>135</v>
      </c>
      <c r="BE156" s="298">
        <f t="shared" si="14"/>
        <v>0</v>
      </c>
      <c r="BF156" s="298">
        <f t="shared" si="15"/>
        <v>0</v>
      </c>
      <c r="BG156" s="298">
        <f t="shared" si="16"/>
        <v>0</v>
      </c>
      <c r="BH156" s="298">
        <f t="shared" si="17"/>
        <v>0</v>
      </c>
      <c r="BI156" s="298">
        <f t="shared" si="18"/>
        <v>0</v>
      </c>
      <c r="BJ156" s="192" t="s">
        <v>78</v>
      </c>
      <c r="BK156" s="298">
        <f t="shared" si="19"/>
        <v>0</v>
      </c>
      <c r="BL156" s="192" t="s">
        <v>694</v>
      </c>
      <c r="BM156" s="297" t="s">
        <v>355</v>
      </c>
    </row>
    <row r="157" spans="1:65" s="205" customFormat="1" ht="24" customHeight="1" x14ac:dyDescent="0.2">
      <c r="A157" s="201"/>
      <c r="B157" s="202"/>
      <c r="C157" s="309" t="s">
        <v>361</v>
      </c>
      <c r="D157" s="309" t="s">
        <v>479</v>
      </c>
      <c r="E157" s="310" t="s">
        <v>2171</v>
      </c>
      <c r="F157" s="311" t="s">
        <v>2172</v>
      </c>
      <c r="G157" s="312" t="s">
        <v>234</v>
      </c>
      <c r="H157" s="313">
        <v>116</v>
      </c>
      <c r="I157" s="168"/>
      <c r="J157" s="314">
        <f t="shared" si="10"/>
        <v>0</v>
      </c>
      <c r="K157" s="311" t="s">
        <v>1</v>
      </c>
      <c r="L157" s="315"/>
      <c r="M157" s="316" t="s">
        <v>1</v>
      </c>
      <c r="N157" s="317" t="s">
        <v>40</v>
      </c>
      <c r="O157" s="294"/>
      <c r="P157" s="295">
        <f t="shared" si="11"/>
        <v>0</v>
      </c>
      <c r="Q157" s="295">
        <v>1.92E-3</v>
      </c>
      <c r="R157" s="295">
        <f t="shared" si="12"/>
        <v>0.22272</v>
      </c>
      <c r="S157" s="295">
        <v>0</v>
      </c>
      <c r="T157" s="296">
        <f t="shared" si="13"/>
        <v>0</v>
      </c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R157" s="297" t="s">
        <v>2160</v>
      </c>
      <c r="AT157" s="297" t="s">
        <v>479</v>
      </c>
      <c r="AU157" s="297" t="s">
        <v>80</v>
      </c>
      <c r="AY157" s="192" t="s">
        <v>135</v>
      </c>
      <c r="BE157" s="298">
        <f t="shared" si="14"/>
        <v>0</v>
      </c>
      <c r="BF157" s="298">
        <f t="shared" si="15"/>
        <v>0</v>
      </c>
      <c r="BG157" s="298">
        <f t="shared" si="16"/>
        <v>0</v>
      </c>
      <c r="BH157" s="298">
        <f t="shared" si="17"/>
        <v>0</v>
      </c>
      <c r="BI157" s="298">
        <f t="shared" si="18"/>
        <v>0</v>
      </c>
      <c r="BJ157" s="192" t="s">
        <v>78</v>
      </c>
      <c r="BK157" s="298">
        <f t="shared" si="19"/>
        <v>0</v>
      </c>
      <c r="BL157" s="192" t="s">
        <v>694</v>
      </c>
      <c r="BM157" s="297" t="s">
        <v>361</v>
      </c>
    </row>
    <row r="158" spans="1:65" s="205" customFormat="1" ht="16.5" customHeight="1" x14ac:dyDescent="0.2">
      <c r="A158" s="201"/>
      <c r="B158" s="202"/>
      <c r="C158" s="286" t="s">
        <v>384</v>
      </c>
      <c r="D158" s="286" t="s">
        <v>137</v>
      </c>
      <c r="E158" s="287" t="s">
        <v>2173</v>
      </c>
      <c r="F158" s="288" t="s">
        <v>2174</v>
      </c>
      <c r="G158" s="289" t="s">
        <v>234</v>
      </c>
      <c r="H158" s="290">
        <v>159</v>
      </c>
      <c r="I158" s="119"/>
      <c r="J158" s="291">
        <f t="shared" si="10"/>
        <v>0</v>
      </c>
      <c r="K158" s="288" t="s">
        <v>1</v>
      </c>
      <c r="L158" s="202"/>
      <c r="M158" s="292" t="s">
        <v>1</v>
      </c>
      <c r="N158" s="293" t="s">
        <v>40</v>
      </c>
      <c r="O158" s="294"/>
      <c r="P158" s="295">
        <f t="shared" si="11"/>
        <v>0</v>
      </c>
      <c r="Q158" s="295">
        <v>0</v>
      </c>
      <c r="R158" s="295">
        <f t="shared" si="12"/>
        <v>0</v>
      </c>
      <c r="S158" s="295">
        <v>0</v>
      </c>
      <c r="T158" s="296">
        <f t="shared" si="13"/>
        <v>0</v>
      </c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R158" s="297" t="s">
        <v>694</v>
      </c>
      <c r="AT158" s="297" t="s">
        <v>137</v>
      </c>
      <c r="AU158" s="297" t="s">
        <v>80</v>
      </c>
      <c r="AY158" s="192" t="s">
        <v>135</v>
      </c>
      <c r="BE158" s="298">
        <f t="shared" si="14"/>
        <v>0</v>
      </c>
      <c r="BF158" s="298">
        <f t="shared" si="15"/>
        <v>0</v>
      </c>
      <c r="BG158" s="298">
        <f t="shared" si="16"/>
        <v>0</v>
      </c>
      <c r="BH158" s="298">
        <f t="shared" si="17"/>
        <v>0</v>
      </c>
      <c r="BI158" s="298">
        <f t="shared" si="18"/>
        <v>0</v>
      </c>
      <c r="BJ158" s="192" t="s">
        <v>78</v>
      </c>
      <c r="BK158" s="298">
        <f t="shared" si="19"/>
        <v>0</v>
      </c>
      <c r="BL158" s="192" t="s">
        <v>694</v>
      </c>
      <c r="BM158" s="297" t="s">
        <v>384</v>
      </c>
    </row>
    <row r="159" spans="1:65" s="205" customFormat="1" ht="24" customHeight="1" x14ac:dyDescent="0.2">
      <c r="A159" s="201"/>
      <c r="B159" s="202"/>
      <c r="C159" s="309" t="s">
        <v>389</v>
      </c>
      <c r="D159" s="309" t="s">
        <v>479</v>
      </c>
      <c r="E159" s="310" t="s">
        <v>2175</v>
      </c>
      <c r="F159" s="311" t="s">
        <v>2176</v>
      </c>
      <c r="G159" s="312" t="s">
        <v>234</v>
      </c>
      <c r="H159" s="313">
        <v>159</v>
      </c>
      <c r="I159" s="168"/>
      <c r="J159" s="314">
        <f t="shared" si="10"/>
        <v>0</v>
      </c>
      <c r="K159" s="311" t="s">
        <v>1</v>
      </c>
      <c r="L159" s="315"/>
      <c r="M159" s="316" t="s">
        <v>1</v>
      </c>
      <c r="N159" s="317" t="s">
        <v>40</v>
      </c>
      <c r="O159" s="294"/>
      <c r="P159" s="295">
        <f t="shared" si="11"/>
        <v>0</v>
      </c>
      <c r="Q159" s="295">
        <v>2.8900000000000002E-3</v>
      </c>
      <c r="R159" s="295">
        <f t="shared" si="12"/>
        <v>0.45951000000000003</v>
      </c>
      <c r="S159" s="295">
        <v>0</v>
      </c>
      <c r="T159" s="296">
        <f t="shared" si="13"/>
        <v>0</v>
      </c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R159" s="297" t="s">
        <v>2160</v>
      </c>
      <c r="AT159" s="297" t="s">
        <v>479</v>
      </c>
      <c r="AU159" s="297" t="s">
        <v>80</v>
      </c>
      <c r="AY159" s="192" t="s">
        <v>135</v>
      </c>
      <c r="BE159" s="298">
        <f t="shared" si="14"/>
        <v>0</v>
      </c>
      <c r="BF159" s="298">
        <f t="shared" si="15"/>
        <v>0</v>
      </c>
      <c r="BG159" s="298">
        <f t="shared" si="16"/>
        <v>0</v>
      </c>
      <c r="BH159" s="298">
        <f t="shared" si="17"/>
        <v>0</v>
      </c>
      <c r="BI159" s="298">
        <f t="shared" si="18"/>
        <v>0</v>
      </c>
      <c r="BJ159" s="192" t="s">
        <v>78</v>
      </c>
      <c r="BK159" s="298">
        <f t="shared" si="19"/>
        <v>0</v>
      </c>
      <c r="BL159" s="192" t="s">
        <v>694</v>
      </c>
      <c r="BM159" s="297" t="s">
        <v>389</v>
      </c>
    </row>
    <row r="160" spans="1:65" s="205" customFormat="1" ht="16.5" customHeight="1" x14ac:dyDescent="0.2">
      <c r="A160" s="201"/>
      <c r="B160" s="202"/>
      <c r="C160" s="286" t="s">
        <v>397</v>
      </c>
      <c r="D160" s="286" t="s">
        <v>137</v>
      </c>
      <c r="E160" s="287" t="s">
        <v>2177</v>
      </c>
      <c r="F160" s="288" t="s">
        <v>2178</v>
      </c>
      <c r="G160" s="289" t="s">
        <v>234</v>
      </c>
      <c r="H160" s="290">
        <v>114</v>
      </c>
      <c r="I160" s="119"/>
      <c r="J160" s="291">
        <f t="shared" si="10"/>
        <v>0</v>
      </c>
      <c r="K160" s="288" t="s">
        <v>1</v>
      </c>
      <c r="L160" s="202"/>
      <c r="M160" s="292" t="s">
        <v>1</v>
      </c>
      <c r="N160" s="293" t="s">
        <v>40</v>
      </c>
      <c r="O160" s="294"/>
      <c r="P160" s="295">
        <f t="shared" si="11"/>
        <v>0</v>
      </c>
      <c r="Q160" s="295">
        <v>0</v>
      </c>
      <c r="R160" s="295">
        <f t="shared" si="12"/>
        <v>0</v>
      </c>
      <c r="S160" s="295">
        <v>0</v>
      </c>
      <c r="T160" s="296">
        <f t="shared" si="13"/>
        <v>0</v>
      </c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R160" s="297" t="s">
        <v>694</v>
      </c>
      <c r="AT160" s="297" t="s">
        <v>137</v>
      </c>
      <c r="AU160" s="297" t="s">
        <v>80</v>
      </c>
      <c r="AY160" s="192" t="s">
        <v>135</v>
      </c>
      <c r="BE160" s="298">
        <f t="shared" si="14"/>
        <v>0</v>
      </c>
      <c r="BF160" s="298">
        <f t="shared" si="15"/>
        <v>0</v>
      </c>
      <c r="BG160" s="298">
        <f t="shared" si="16"/>
        <v>0</v>
      </c>
      <c r="BH160" s="298">
        <f t="shared" si="17"/>
        <v>0</v>
      </c>
      <c r="BI160" s="298">
        <f t="shared" si="18"/>
        <v>0</v>
      </c>
      <c r="BJ160" s="192" t="s">
        <v>78</v>
      </c>
      <c r="BK160" s="298">
        <f t="shared" si="19"/>
        <v>0</v>
      </c>
      <c r="BL160" s="192" t="s">
        <v>694</v>
      </c>
      <c r="BM160" s="297" t="s">
        <v>397</v>
      </c>
    </row>
    <row r="161" spans="1:65" s="205" customFormat="1" ht="24" customHeight="1" x14ac:dyDescent="0.2">
      <c r="A161" s="201"/>
      <c r="B161" s="202"/>
      <c r="C161" s="309" t="s">
        <v>402</v>
      </c>
      <c r="D161" s="309" t="s">
        <v>479</v>
      </c>
      <c r="E161" s="310" t="s">
        <v>2179</v>
      </c>
      <c r="F161" s="311" t="s">
        <v>2180</v>
      </c>
      <c r="G161" s="312" t="s">
        <v>234</v>
      </c>
      <c r="H161" s="313">
        <v>114</v>
      </c>
      <c r="I161" s="168"/>
      <c r="J161" s="314">
        <f t="shared" si="10"/>
        <v>0</v>
      </c>
      <c r="K161" s="311" t="s">
        <v>1</v>
      </c>
      <c r="L161" s="315"/>
      <c r="M161" s="316" t="s">
        <v>1</v>
      </c>
      <c r="N161" s="317" t="s">
        <v>40</v>
      </c>
      <c r="O161" s="294"/>
      <c r="P161" s="295">
        <f t="shared" si="11"/>
        <v>0</v>
      </c>
      <c r="Q161" s="295">
        <v>2.8900000000000002E-3</v>
      </c>
      <c r="R161" s="295">
        <f t="shared" si="12"/>
        <v>0.32946000000000003</v>
      </c>
      <c r="S161" s="295">
        <v>0</v>
      </c>
      <c r="T161" s="296">
        <f t="shared" si="13"/>
        <v>0</v>
      </c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R161" s="297" t="s">
        <v>2160</v>
      </c>
      <c r="AT161" s="297" t="s">
        <v>479</v>
      </c>
      <c r="AU161" s="297" t="s">
        <v>80</v>
      </c>
      <c r="AY161" s="192" t="s">
        <v>135</v>
      </c>
      <c r="BE161" s="298">
        <f t="shared" si="14"/>
        <v>0</v>
      </c>
      <c r="BF161" s="298">
        <f t="shared" si="15"/>
        <v>0</v>
      </c>
      <c r="BG161" s="298">
        <f t="shared" si="16"/>
        <v>0</v>
      </c>
      <c r="BH161" s="298">
        <f t="shared" si="17"/>
        <v>0</v>
      </c>
      <c r="BI161" s="298">
        <f t="shared" si="18"/>
        <v>0</v>
      </c>
      <c r="BJ161" s="192" t="s">
        <v>78</v>
      </c>
      <c r="BK161" s="298">
        <f t="shared" si="19"/>
        <v>0</v>
      </c>
      <c r="BL161" s="192" t="s">
        <v>694</v>
      </c>
      <c r="BM161" s="297" t="s">
        <v>402</v>
      </c>
    </row>
    <row r="162" spans="1:65" s="205" customFormat="1" ht="24" customHeight="1" x14ac:dyDescent="0.2">
      <c r="A162" s="201"/>
      <c r="B162" s="202"/>
      <c r="C162" s="286" t="s">
        <v>411</v>
      </c>
      <c r="D162" s="286" t="s">
        <v>137</v>
      </c>
      <c r="E162" s="287" t="s">
        <v>2181</v>
      </c>
      <c r="F162" s="288" t="s">
        <v>2182</v>
      </c>
      <c r="G162" s="289" t="s">
        <v>234</v>
      </c>
      <c r="H162" s="290">
        <v>6</v>
      </c>
      <c r="I162" s="119"/>
      <c r="J162" s="291">
        <f t="shared" si="10"/>
        <v>0</v>
      </c>
      <c r="K162" s="288" t="s">
        <v>1</v>
      </c>
      <c r="L162" s="202"/>
      <c r="M162" s="292" t="s">
        <v>1</v>
      </c>
      <c r="N162" s="293" t="s">
        <v>40</v>
      </c>
      <c r="O162" s="294"/>
      <c r="P162" s="295">
        <f t="shared" si="11"/>
        <v>0</v>
      </c>
      <c r="Q162" s="295">
        <v>0</v>
      </c>
      <c r="R162" s="295">
        <f t="shared" si="12"/>
        <v>0</v>
      </c>
      <c r="S162" s="295">
        <v>0</v>
      </c>
      <c r="T162" s="296">
        <f t="shared" si="13"/>
        <v>0</v>
      </c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R162" s="297" t="s">
        <v>694</v>
      </c>
      <c r="AT162" s="297" t="s">
        <v>137</v>
      </c>
      <c r="AU162" s="297" t="s">
        <v>80</v>
      </c>
      <c r="AY162" s="192" t="s">
        <v>135</v>
      </c>
      <c r="BE162" s="298">
        <f t="shared" si="14"/>
        <v>0</v>
      </c>
      <c r="BF162" s="298">
        <f t="shared" si="15"/>
        <v>0</v>
      </c>
      <c r="BG162" s="298">
        <f t="shared" si="16"/>
        <v>0</v>
      </c>
      <c r="BH162" s="298">
        <f t="shared" si="17"/>
        <v>0</v>
      </c>
      <c r="BI162" s="298">
        <f t="shared" si="18"/>
        <v>0</v>
      </c>
      <c r="BJ162" s="192" t="s">
        <v>78</v>
      </c>
      <c r="BK162" s="298">
        <f t="shared" si="19"/>
        <v>0</v>
      </c>
      <c r="BL162" s="192" t="s">
        <v>694</v>
      </c>
      <c r="BM162" s="297" t="s">
        <v>411</v>
      </c>
    </row>
    <row r="163" spans="1:65" s="205" customFormat="1" ht="24" customHeight="1" x14ac:dyDescent="0.2">
      <c r="A163" s="201"/>
      <c r="B163" s="202"/>
      <c r="C163" s="309" t="s">
        <v>418</v>
      </c>
      <c r="D163" s="309" t="s">
        <v>479</v>
      </c>
      <c r="E163" s="310" t="s">
        <v>2183</v>
      </c>
      <c r="F163" s="311" t="s">
        <v>2184</v>
      </c>
      <c r="G163" s="312" t="s">
        <v>234</v>
      </c>
      <c r="H163" s="313">
        <v>6</v>
      </c>
      <c r="I163" s="168"/>
      <c r="J163" s="314">
        <f t="shared" si="10"/>
        <v>0</v>
      </c>
      <c r="K163" s="311" t="s">
        <v>1</v>
      </c>
      <c r="L163" s="315"/>
      <c r="M163" s="316" t="s">
        <v>1</v>
      </c>
      <c r="N163" s="317" t="s">
        <v>40</v>
      </c>
      <c r="O163" s="294"/>
      <c r="P163" s="295">
        <f t="shared" si="11"/>
        <v>0</v>
      </c>
      <c r="Q163" s="295">
        <v>2.8900000000000002E-3</v>
      </c>
      <c r="R163" s="295">
        <f t="shared" si="12"/>
        <v>1.7340000000000001E-2</v>
      </c>
      <c r="S163" s="295">
        <v>0</v>
      </c>
      <c r="T163" s="296">
        <f t="shared" si="13"/>
        <v>0</v>
      </c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R163" s="297" t="s">
        <v>2160</v>
      </c>
      <c r="AT163" s="297" t="s">
        <v>479</v>
      </c>
      <c r="AU163" s="297" t="s">
        <v>80</v>
      </c>
      <c r="AY163" s="192" t="s">
        <v>135</v>
      </c>
      <c r="BE163" s="298">
        <f t="shared" si="14"/>
        <v>0</v>
      </c>
      <c r="BF163" s="298">
        <f t="shared" si="15"/>
        <v>0</v>
      </c>
      <c r="BG163" s="298">
        <f t="shared" si="16"/>
        <v>0</v>
      </c>
      <c r="BH163" s="298">
        <f t="shared" si="17"/>
        <v>0</v>
      </c>
      <c r="BI163" s="298">
        <f t="shared" si="18"/>
        <v>0</v>
      </c>
      <c r="BJ163" s="192" t="s">
        <v>78</v>
      </c>
      <c r="BK163" s="298">
        <f t="shared" si="19"/>
        <v>0</v>
      </c>
      <c r="BL163" s="192" t="s">
        <v>694</v>
      </c>
      <c r="BM163" s="297" t="s">
        <v>418</v>
      </c>
    </row>
    <row r="164" spans="1:65" s="205" customFormat="1" ht="16.5" customHeight="1" x14ac:dyDescent="0.2">
      <c r="A164" s="201"/>
      <c r="B164" s="202"/>
      <c r="C164" s="286" t="s">
        <v>422</v>
      </c>
      <c r="D164" s="286" t="s">
        <v>137</v>
      </c>
      <c r="E164" s="287" t="s">
        <v>2185</v>
      </c>
      <c r="F164" s="288" t="s">
        <v>2186</v>
      </c>
      <c r="G164" s="289" t="s">
        <v>2155</v>
      </c>
      <c r="H164" s="290">
        <v>1</v>
      </c>
      <c r="I164" s="119"/>
      <c r="J164" s="291">
        <f t="shared" si="10"/>
        <v>0</v>
      </c>
      <c r="K164" s="288" t="s">
        <v>1</v>
      </c>
      <c r="L164" s="202"/>
      <c r="M164" s="292" t="s">
        <v>1</v>
      </c>
      <c r="N164" s="293" t="s">
        <v>40</v>
      </c>
      <c r="O164" s="294"/>
      <c r="P164" s="295">
        <f t="shared" si="11"/>
        <v>0</v>
      </c>
      <c r="Q164" s="295">
        <v>0</v>
      </c>
      <c r="R164" s="295">
        <f t="shared" si="12"/>
        <v>0</v>
      </c>
      <c r="S164" s="295">
        <v>0</v>
      </c>
      <c r="T164" s="296">
        <f t="shared" si="13"/>
        <v>0</v>
      </c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R164" s="297" t="s">
        <v>694</v>
      </c>
      <c r="AT164" s="297" t="s">
        <v>137</v>
      </c>
      <c r="AU164" s="297" t="s">
        <v>80</v>
      </c>
      <c r="AY164" s="192" t="s">
        <v>135</v>
      </c>
      <c r="BE164" s="298">
        <f t="shared" si="14"/>
        <v>0</v>
      </c>
      <c r="BF164" s="298">
        <f t="shared" si="15"/>
        <v>0</v>
      </c>
      <c r="BG164" s="298">
        <f t="shared" si="16"/>
        <v>0</v>
      </c>
      <c r="BH164" s="298">
        <f t="shared" si="17"/>
        <v>0</v>
      </c>
      <c r="BI164" s="298">
        <f t="shared" si="18"/>
        <v>0</v>
      </c>
      <c r="BJ164" s="192" t="s">
        <v>78</v>
      </c>
      <c r="BK164" s="298">
        <f t="shared" si="19"/>
        <v>0</v>
      </c>
      <c r="BL164" s="192" t="s">
        <v>694</v>
      </c>
      <c r="BM164" s="297" t="s">
        <v>422</v>
      </c>
    </row>
    <row r="165" spans="1:65" s="205" customFormat="1" ht="16.5" customHeight="1" x14ac:dyDescent="0.2">
      <c r="A165" s="201"/>
      <c r="B165" s="202"/>
      <c r="C165" s="286" t="s">
        <v>432</v>
      </c>
      <c r="D165" s="286" t="s">
        <v>137</v>
      </c>
      <c r="E165" s="287" t="s">
        <v>2187</v>
      </c>
      <c r="F165" s="288" t="s">
        <v>2188</v>
      </c>
      <c r="G165" s="289" t="s">
        <v>2155</v>
      </c>
      <c r="H165" s="290">
        <v>2</v>
      </c>
      <c r="I165" s="119"/>
      <c r="J165" s="291">
        <f t="shared" si="10"/>
        <v>0</v>
      </c>
      <c r="K165" s="288" t="s">
        <v>1</v>
      </c>
      <c r="L165" s="202"/>
      <c r="M165" s="292" t="s">
        <v>1</v>
      </c>
      <c r="N165" s="293" t="s">
        <v>40</v>
      </c>
      <c r="O165" s="294"/>
      <c r="P165" s="295">
        <f t="shared" si="11"/>
        <v>0</v>
      </c>
      <c r="Q165" s="295">
        <v>0</v>
      </c>
      <c r="R165" s="295">
        <f t="shared" si="12"/>
        <v>0</v>
      </c>
      <c r="S165" s="295">
        <v>0</v>
      </c>
      <c r="T165" s="296">
        <f t="shared" si="13"/>
        <v>0</v>
      </c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R165" s="297" t="s">
        <v>694</v>
      </c>
      <c r="AT165" s="297" t="s">
        <v>137</v>
      </c>
      <c r="AU165" s="297" t="s">
        <v>80</v>
      </c>
      <c r="AY165" s="192" t="s">
        <v>135</v>
      </c>
      <c r="BE165" s="298">
        <f t="shared" si="14"/>
        <v>0</v>
      </c>
      <c r="BF165" s="298">
        <f t="shared" si="15"/>
        <v>0</v>
      </c>
      <c r="BG165" s="298">
        <f t="shared" si="16"/>
        <v>0</v>
      </c>
      <c r="BH165" s="298">
        <f t="shared" si="17"/>
        <v>0</v>
      </c>
      <c r="BI165" s="298">
        <f t="shared" si="18"/>
        <v>0</v>
      </c>
      <c r="BJ165" s="192" t="s">
        <v>78</v>
      </c>
      <c r="BK165" s="298">
        <f t="shared" si="19"/>
        <v>0</v>
      </c>
      <c r="BL165" s="192" t="s">
        <v>694</v>
      </c>
      <c r="BM165" s="297" t="s">
        <v>432</v>
      </c>
    </row>
    <row r="166" spans="1:65" s="205" customFormat="1" ht="16.5" customHeight="1" x14ac:dyDescent="0.2">
      <c r="A166" s="201"/>
      <c r="B166" s="202"/>
      <c r="C166" s="286" t="s">
        <v>441</v>
      </c>
      <c r="D166" s="286" t="s">
        <v>137</v>
      </c>
      <c r="E166" s="287" t="s">
        <v>2189</v>
      </c>
      <c r="F166" s="288" t="s">
        <v>2190</v>
      </c>
      <c r="G166" s="289" t="s">
        <v>212</v>
      </c>
      <c r="H166" s="290">
        <v>1</v>
      </c>
      <c r="I166" s="119"/>
      <c r="J166" s="291">
        <f t="shared" si="10"/>
        <v>0</v>
      </c>
      <c r="K166" s="288" t="s">
        <v>1</v>
      </c>
      <c r="L166" s="202"/>
      <c r="M166" s="292" t="s">
        <v>1</v>
      </c>
      <c r="N166" s="293" t="s">
        <v>40</v>
      </c>
      <c r="O166" s="294"/>
      <c r="P166" s="295">
        <f t="shared" si="11"/>
        <v>0</v>
      </c>
      <c r="Q166" s="295">
        <v>9.3000000000000005E-4</v>
      </c>
      <c r="R166" s="295">
        <f t="shared" si="12"/>
        <v>9.3000000000000005E-4</v>
      </c>
      <c r="S166" s="295">
        <v>0</v>
      </c>
      <c r="T166" s="296">
        <f t="shared" si="13"/>
        <v>0</v>
      </c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R166" s="297" t="s">
        <v>694</v>
      </c>
      <c r="AT166" s="297" t="s">
        <v>137</v>
      </c>
      <c r="AU166" s="297" t="s">
        <v>80</v>
      </c>
      <c r="AY166" s="192" t="s">
        <v>135</v>
      </c>
      <c r="BE166" s="298">
        <f t="shared" si="14"/>
        <v>0</v>
      </c>
      <c r="BF166" s="298">
        <f t="shared" si="15"/>
        <v>0</v>
      </c>
      <c r="BG166" s="298">
        <f t="shared" si="16"/>
        <v>0</v>
      </c>
      <c r="BH166" s="298">
        <f t="shared" si="17"/>
        <v>0</v>
      </c>
      <c r="BI166" s="298">
        <f t="shared" si="18"/>
        <v>0</v>
      </c>
      <c r="BJ166" s="192" t="s">
        <v>78</v>
      </c>
      <c r="BK166" s="298">
        <f t="shared" si="19"/>
        <v>0</v>
      </c>
      <c r="BL166" s="192" t="s">
        <v>694</v>
      </c>
      <c r="BM166" s="297" t="s">
        <v>441</v>
      </c>
    </row>
    <row r="167" spans="1:65" s="205" customFormat="1" ht="16.5" customHeight="1" x14ac:dyDescent="0.2">
      <c r="A167" s="201"/>
      <c r="B167" s="202"/>
      <c r="C167" s="309" t="s">
        <v>445</v>
      </c>
      <c r="D167" s="309" t="s">
        <v>479</v>
      </c>
      <c r="E167" s="310" t="s">
        <v>2191</v>
      </c>
      <c r="F167" s="311" t="s">
        <v>2192</v>
      </c>
      <c r="G167" s="312" t="s">
        <v>212</v>
      </c>
      <c r="H167" s="313">
        <v>1</v>
      </c>
      <c r="I167" s="168"/>
      <c r="J167" s="314">
        <f t="shared" si="10"/>
        <v>0</v>
      </c>
      <c r="K167" s="311" t="s">
        <v>1</v>
      </c>
      <c r="L167" s="315"/>
      <c r="M167" s="316" t="s">
        <v>1</v>
      </c>
      <c r="N167" s="317" t="s">
        <v>40</v>
      </c>
      <c r="O167" s="294"/>
      <c r="P167" s="295">
        <f t="shared" si="11"/>
        <v>0</v>
      </c>
      <c r="Q167" s="295">
        <v>0</v>
      </c>
      <c r="R167" s="295">
        <f t="shared" si="12"/>
        <v>0</v>
      </c>
      <c r="S167" s="295">
        <v>0</v>
      </c>
      <c r="T167" s="296">
        <f t="shared" si="13"/>
        <v>0</v>
      </c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R167" s="297" t="s">
        <v>2160</v>
      </c>
      <c r="AT167" s="297" t="s">
        <v>479</v>
      </c>
      <c r="AU167" s="297" t="s">
        <v>80</v>
      </c>
      <c r="AY167" s="192" t="s">
        <v>135</v>
      </c>
      <c r="BE167" s="298">
        <f t="shared" si="14"/>
        <v>0</v>
      </c>
      <c r="BF167" s="298">
        <f t="shared" si="15"/>
        <v>0</v>
      </c>
      <c r="BG167" s="298">
        <f t="shared" si="16"/>
        <v>0</v>
      </c>
      <c r="BH167" s="298">
        <f t="shared" si="17"/>
        <v>0</v>
      </c>
      <c r="BI167" s="298">
        <f t="shared" si="18"/>
        <v>0</v>
      </c>
      <c r="BJ167" s="192" t="s">
        <v>78</v>
      </c>
      <c r="BK167" s="298">
        <f t="shared" si="19"/>
        <v>0</v>
      </c>
      <c r="BL167" s="192" t="s">
        <v>694</v>
      </c>
      <c r="BM167" s="297" t="s">
        <v>445</v>
      </c>
    </row>
    <row r="168" spans="1:65" s="205" customFormat="1" ht="16.5" customHeight="1" x14ac:dyDescent="0.2">
      <c r="A168" s="201"/>
      <c r="B168" s="202"/>
      <c r="C168" s="309" t="s">
        <v>450</v>
      </c>
      <c r="D168" s="309" t="s">
        <v>479</v>
      </c>
      <c r="E168" s="310" t="s">
        <v>2193</v>
      </c>
      <c r="F168" s="311" t="s">
        <v>2194</v>
      </c>
      <c r="G168" s="312" t="s">
        <v>212</v>
      </c>
      <c r="H168" s="313">
        <v>4</v>
      </c>
      <c r="I168" s="168"/>
      <c r="J168" s="314">
        <f t="shared" si="10"/>
        <v>0</v>
      </c>
      <c r="K168" s="311" t="s">
        <v>1</v>
      </c>
      <c r="L168" s="315"/>
      <c r="M168" s="316" t="s">
        <v>1</v>
      </c>
      <c r="N168" s="317" t="s">
        <v>40</v>
      </c>
      <c r="O168" s="294"/>
      <c r="P168" s="295">
        <f t="shared" si="11"/>
        <v>0</v>
      </c>
      <c r="Q168" s="295">
        <v>0</v>
      </c>
      <c r="R168" s="295">
        <f t="shared" si="12"/>
        <v>0</v>
      </c>
      <c r="S168" s="295">
        <v>0</v>
      </c>
      <c r="T168" s="296">
        <f t="shared" si="13"/>
        <v>0</v>
      </c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R168" s="297" t="s">
        <v>432</v>
      </c>
      <c r="AT168" s="297" t="s">
        <v>479</v>
      </c>
      <c r="AU168" s="297" t="s">
        <v>80</v>
      </c>
      <c r="AY168" s="192" t="s">
        <v>135</v>
      </c>
      <c r="BE168" s="298">
        <f t="shared" si="14"/>
        <v>0</v>
      </c>
      <c r="BF168" s="298">
        <f t="shared" si="15"/>
        <v>0</v>
      </c>
      <c r="BG168" s="298">
        <f t="shared" si="16"/>
        <v>0</v>
      </c>
      <c r="BH168" s="298">
        <f t="shared" si="17"/>
        <v>0</v>
      </c>
      <c r="BI168" s="298">
        <f t="shared" si="18"/>
        <v>0</v>
      </c>
      <c r="BJ168" s="192" t="s">
        <v>78</v>
      </c>
      <c r="BK168" s="298">
        <f t="shared" si="19"/>
        <v>0</v>
      </c>
      <c r="BL168" s="192" t="s">
        <v>286</v>
      </c>
      <c r="BM168" s="297" t="s">
        <v>450</v>
      </c>
    </row>
    <row r="169" spans="1:65" s="205" customFormat="1" ht="16.5" customHeight="1" x14ac:dyDescent="0.2">
      <c r="A169" s="201"/>
      <c r="B169" s="202"/>
      <c r="C169" s="309" t="s">
        <v>457</v>
      </c>
      <c r="D169" s="309" t="s">
        <v>479</v>
      </c>
      <c r="E169" s="310" t="s">
        <v>2195</v>
      </c>
      <c r="F169" s="311" t="s">
        <v>2196</v>
      </c>
      <c r="G169" s="312" t="s">
        <v>212</v>
      </c>
      <c r="H169" s="313">
        <v>2</v>
      </c>
      <c r="I169" s="168"/>
      <c r="J169" s="314">
        <f t="shared" si="10"/>
        <v>0</v>
      </c>
      <c r="K169" s="311" t="s">
        <v>1</v>
      </c>
      <c r="L169" s="315"/>
      <c r="M169" s="316" t="s">
        <v>1</v>
      </c>
      <c r="N169" s="317" t="s">
        <v>40</v>
      </c>
      <c r="O169" s="294"/>
      <c r="P169" s="295">
        <f t="shared" si="11"/>
        <v>0</v>
      </c>
      <c r="Q169" s="295">
        <v>0</v>
      </c>
      <c r="R169" s="295">
        <f t="shared" si="12"/>
        <v>0</v>
      </c>
      <c r="S169" s="295">
        <v>0</v>
      </c>
      <c r="T169" s="296">
        <f t="shared" si="13"/>
        <v>0</v>
      </c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R169" s="297" t="s">
        <v>432</v>
      </c>
      <c r="AT169" s="297" t="s">
        <v>479</v>
      </c>
      <c r="AU169" s="297" t="s">
        <v>80</v>
      </c>
      <c r="AY169" s="192" t="s">
        <v>135</v>
      </c>
      <c r="BE169" s="298">
        <f t="shared" si="14"/>
        <v>0</v>
      </c>
      <c r="BF169" s="298">
        <f t="shared" si="15"/>
        <v>0</v>
      </c>
      <c r="BG169" s="298">
        <f t="shared" si="16"/>
        <v>0</v>
      </c>
      <c r="BH169" s="298">
        <f t="shared" si="17"/>
        <v>0</v>
      </c>
      <c r="BI169" s="298">
        <f t="shared" si="18"/>
        <v>0</v>
      </c>
      <c r="BJ169" s="192" t="s">
        <v>78</v>
      </c>
      <c r="BK169" s="298">
        <f t="shared" si="19"/>
        <v>0</v>
      </c>
      <c r="BL169" s="192" t="s">
        <v>286</v>
      </c>
      <c r="BM169" s="297" t="s">
        <v>457</v>
      </c>
    </row>
    <row r="170" spans="1:65" s="205" customFormat="1" ht="16.5" customHeight="1" x14ac:dyDescent="0.2">
      <c r="A170" s="201"/>
      <c r="B170" s="202"/>
      <c r="C170" s="286" t="s">
        <v>478</v>
      </c>
      <c r="D170" s="286" t="s">
        <v>137</v>
      </c>
      <c r="E170" s="287" t="s">
        <v>2197</v>
      </c>
      <c r="F170" s="288" t="s">
        <v>2198</v>
      </c>
      <c r="G170" s="289" t="s">
        <v>212</v>
      </c>
      <c r="H170" s="290">
        <v>26</v>
      </c>
      <c r="I170" s="119"/>
      <c r="J170" s="291">
        <f t="shared" si="10"/>
        <v>0</v>
      </c>
      <c r="K170" s="288" t="s">
        <v>1</v>
      </c>
      <c r="L170" s="202"/>
      <c r="M170" s="292" t="s">
        <v>1</v>
      </c>
      <c r="N170" s="293" t="s">
        <v>40</v>
      </c>
      <c r="O170" s="294"/>
      <c r="P170" s="295">
        <f t="shared" si="11"/>
        <v>0</v>
      </c>
      <c r="Q170" s="295">
        <v>0</v>
      </c>
      <c r="R170" s="295">
        <f t="shared" si="12"/>
        <v>0</v>
      </c>
      <c r="S170" s="295">
        <v>0</v>
      </c>
      <c r="T170" s="296">
        <f t="shared" si="13"/>
        <v>0</v>
      </c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R170" s="297" t="s">
        <v>694</v>
      </c>
      <c r="AT170" s="297" t="s">
        <v>137</v>
      </c>
      <c r="AU170" s="297" t="s">
        <v>80</v>
      </c>
      <c r="AY170" s="192" t="s">
        <v>135</v>
      </c>
      <c r="BE170" s="298">
        <f t="shared" si="14"/>
        <v>0</v>
      </c>
      <c r="BF170" s="298">
        <f t="shared" si="15"/>
        <v>0</v>
      </c>
      <c r="BG170" s="298">
        <f t="shared" si="16"/>
        <v>0</v>
      </c>
      <c r="BH170" s="298">
        <f t="shared" si="17"/>
        <v>0</v>
      </c>
      <c r="BI170" s="298">
        <f t="shared" si="18"/>
        <v>0</v>
      </c>
      <c r="BJ170" s="192" t="s">
        <v>78</v>
      </c>
      <c r="BK170" s="298">
        <f t="shared" si="19"/>
        <v>0</v>
      </c>
      <c r="BL170" s="192" t="s">
        <v>694</v>
      </c>
      <c r="BM170" s="297" t="s">
        <v>478</v>
      </c>
    </row>
    <row r="171" spans="1:65" s="205" customFormat="1" ht="24" customHeight="1" x14ac:dyDescent="0.2">
      <c r="A171" s="201"/>
      <c r="B171" s="202"/>
      <c r="C171" s="309" t="s">
        <v>487</v>
      </c>
      <c r="D171" s="309" t="s">
        <v>479</v>
      </c>
      <c r="E171" s="310" t="s">
        <v>2199</v>
      </c>
      <c r="F171" s="311" t="s">
        <v>2200</v>
      </c>
      <c r="G171" s="312" t="s">
        <v>212</v>
      </c>
      <c r="H171" s="313">
        <v>26</v>
      </c>
      <c r="I171" s="168"/>
      <c r="J171" s="314">
        <f t="shared" si="10"/>
        <v>0</v>
      </c>
      <c r="K171" s="311" t="s">
        <v>1</v>
      </c>
      <c r="L171" s="315"/>
      <c r="M171" s="316" t="s">
        <v>1</v>
      </c>
      <c r="N171" s="317" t="s">
        <v>40</v>
      </c>
      <c r="O171" s="294"/>
      <c r="P171" s="295">
        <f t="shared" si="11"/>
        <v>0</v>
      </c>
      <c r="Q171" s="295">
        <v>6.9999999999999994E-5</v>
      </c>
      <c r="R171" s="295">
        <f t="shared" si="12"/>
        <v>1.8199999999999998E-3</v>
      </c>
      <c r="S171" s="295">
        <v>0</v>
      </c>
      <c r="T171" s="296">
        <f t="shared" si="13"/>
        <v>0</v>
      </c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R171" s="297" t="s">
        <v>2160</v>
      </c>
      <c r="AT171" s="297" t="s">
        <v>479</v>
      </c>
      <c r="AU171" s="297" t="s">
        <v>80</v>
      </c>
      <c r="AY171" s="192" t="s">
        <v>135</v>
      </c>
      <c r="BE171" s="298">
        <f t="shared" si="14"/>
        <v>0</v>
      </c>
      <c r="BF171" s="298">
        <f t="shared" si="15"/>
        <v>0</v>
      </c>
      <c r="BG171" s="298">
        <f t="shared" si="16"/>
        <v>0</v>
      </c>
      <c r="BH171" s="298">
        <f t="shared" si="17"/>
        <v>0</v>
      </c>
      <c r="BI171" s="298">
        <f t="shared" si="18"/>
        <v>0</v>
      </c>
      <c r="BJ171" s="192" t="s">
        <v>78</v>
      </c>
      <c r="BK171" s="298">
        <f t="shared" si="19"/>
        <v>0</v>
      </c>
      <c r="BL171" s="192" t="s">
        <v>694</v>
      </c>
      <c r="BM171" s="297" t="s">
        <v>487</v>
      </c>
    </row>
    <row r="172" spans="1:65" s="205" customFormat="1" ht="16.5" customHeight="1" x14ac:dyDescent="0.2">
      <c r="A172" s="201"/>
      <c r="B172" s="202"/>
      <c r="C172" s="286" t="s">
        <v>509</v>
      </c>
      <c r="D172" s="286" t="s">
        <v>137</v>
      </c>
      <c r="E172" s="287" t="s">
        <v>2201</v>
      </c>
      <c r="F172" s="288" t="s">
        <v>2202</v>
      </c>
      <c r="G172" s="289" t="s">
        <v>212</v>
      </c>
      <c r="H172" s="290">
        <v>1</v>
      </c>
      <c r="I172" s="119"/>
      <c r="J172" s="291">
        <f t="shared" si="10"/>
        <v>0</v>
      </c>
      <c r="K172" s="288" t="s">
        <v>1</v>
      </c>
      <c r="L172" s="202"/>
      <c r="M172" s="292" t="s">
        <v>1</v>
      </c>
      <c r="N172" s="293" t="s">
        <v>40</v>
      </c>
      <c r="O172" s="294"/>
      <c r="P172" s="295">
        <f t="shared" si="11"/>
        <v>0</v>
      </c>
      <c r="Q172" s="295">
        <v>0</v>
      </c>
      <c r="R172" s="295">
        <f t="shared" si="12"/>
        <v>0</v>
      </c>
      <c r="S172" s="295">
        <v>0</v>
      </c>
      <c r="T172" s="296">
        <f t="shared" si="13"/>
        <v>0</v>
      </c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R172" s="297" t="s">
        <v>694</v>
      </c>
      <c r="AT172" s="297" t="s">
        <v>137</v>
      </c>
      <c r="AU172" s="297" t="s">
        <v>80</v>
      </c>
      <c r="AY172" s="192" t="s">
        <v>135</v>
      </c>
      <c r="BE172" s="298">
        <f t="shared" si="14"/>
        <v>0</v>
      </c>
      <c r="BF172" s="298">
        <f t="shared" si="15"/>
        <v>0</v>
      </c>
      <c r="BG172" s="298">
        <f t="shared" si="16"/>
        <v>0</v>
      </c>
      <c r="BH172" s="298">
        <f t="shared" si="17"/>
        <v>0</v>
      </c>
      <c r="BI172" s="298">
        <f t="shared" si="18"/>
        <v>0</v>
      </c>
      <c r="BJ172" s="192" t="s">
        <v>78</v>
      </c>
      <c r="BK172" s="298">
        <f t="shared" si="19"/>
        <v>0</v>
      </c>
      <c r="BL172" s="192" t="s">
        <v>694</v>
      </c>
      <c r="BM172" s="297" t="s">
        <v>509</v>
      </c>
    </row>
    <row r="173" spans="1:65" s="205" customFormat="1" ht="24" customHeight="1" x14ac:dyDescent="0.2">
      <c r="A173" s="201"/>
      <c r="B173" s="202"/>
      <c r="C173" s="309" t="s">
        <v>514</v>
      </c>
      <c r="D173" s="309" t="s">
        <v>479</v>
      </c>
      <c r="E173" s="310" t="s">
        <v>2203</v>
      </c>
      <c r="F173" s="311" t="s">
        <v>2204</v>
      </c>
      <c r="G173" s="312" t="s">
        <v>212</v>
      </c>
      <c r="H173" s="313">
        <v>1.0149999999999999</v>
      </c>
      <c r="I173" s="168"/>
      <c r="J173" s="314">
        <f t="shared" si="10"/>
        <v>0</v>
      </c>
      <c r="K173" s="311" t="s">
        <v>1</v>
      </c>
      <c r="L173" s="315"/>
      <c r="M173" s="316" t="s">
        <v>1</v>
      </c>
      <c r="N173" s="317" t="s">
        <v>40</v>
      </c>
      <c r="O173" s="294"/>
      <c r="P173" s="295">
        <f t="shared" si="11"/>
        <v>0</v>
      </c>
      <c r="Q173" s="295">
        <v>1E-4</v>
      </c>
      <c r="R173" s="295">
        <f t="shared" si="12"/>
        <v>1.015E-4</v>
      </c>
      <c r="S173" s="295">
        <v>0</v>
      </c>
      <c r="T173" s="296">
        <f t="shared" si="13"/>
        <v>0</v>
      </c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R173" s="297" t="s">
        <v>2160</v>
      </c>
      <c r="AT173" s="297" t="s">
        <v>479</v>
      </c>
      <c r="AU173" s="297" t="s">
        <v>80</v>
      </c>
      <c r="AY173" s="192" t="s">
        <v>135</v>
      </c>
      <c r="BE173" s="298">
        <f t="shared" si="14"/>
        <v>0</v>
      </c>
      <c r="BF173" s="298">
        <f t="shared" si="15"/>
        <v>0</v>
      </c>
      <c r="BG173" s="298">
        <f t="shared" si="16"/>
        <v>0</v>
      </c>
      <c r="BH173" s="298">
        <f t="shared" si="17"/>
        <v>0</v>
      </c>
      <c r="BI173" s="298">
        <f t="shared" si="18"/>
        <v>0</v>
      </c>
      <c r="BJ173" s="192" t="s">
        <v>78</v>
      </c>
      <c r="BK173" s="298">
        <f t="shared" si="19"/>
        <v>0</v>
      </c>
      <c r="BL173" s="192" t="s">
        <v>694</v>
      </c>
      <c r="BM173" s="297" t="s">
        <v>514</v>
      </c>
    </row>
    <row r="174" spans="1:65" s="205" customFormat="1" ht="16.5" customHeight="1" x14ac:dyDescent="0.2">
      <c r="A174" s="201"/>
      <c r="B174" s="202"/>
      <c r="C174" s="286" t="s">
        <v>518</v>
      </c>
      <c r="D174" s="286" t="s">
        <v>137</v>
      </c>
      <c r="E174" s="287" t="s">
        <v>2205</v>
      </c>
      <c r="F174" s="288" t="s">
        <v>2206</v>
      </c>
      <c r="G174" s="289" t="s">
        <v>212</v>
      </c>
      <c r="H174" s="290">
        <v>3</v>
      </c>
      <c r="I174" s="119"/>
      <c r="J174" s="291">
        <f t="shared" si="10"/>
        <v>0</v>
      </c>
      <c r="K174" s="288" t="s">
        <v>1</v>
      </c>
      <c r="L174" s="202"/>
      <c r="M174" s="292" t="s">
        <v>1</v>
      </c>
      <c r="N174" s="293" t="s">
        <v>40</v>
      </c>
      <c r="O174" s="294"/>
      <c r="P174" s="295">
        <f t="shared" si="11"/>
        <v>0</v>
      </c>
      <c r="Q174" s="295">
        <v>0</v>
      </c>
      <c r="R174" s="295">
        <f t="shared" si="12"/>
        <v>0</v>
      </c>
      <c r="S174" s="295">
        <v>0</v>
      </c>
      <c r="T174" s="296">
        <f t="shared" si="13"/>
        <v>0</v>
      </c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R174" s="297" t="s">
        <v>694</v>
      </c>
      <c r="AT174" s="297" t="s">
        <v>137</v>
      </c>
      <c r="AU174" s="297" t="s">
        <v>80</v>
      </c>
      <c r="AY174" s="192" t="s">
        <v>135</v>
      </c>
      <c r="BE174" s="298">
        <f t="shared" si="14"/>
        <v>0</v>
      </c>
      <c r="BF174" s="298">
        <f t="shared" si="15"/>
        <v>0</v>
      </c>
      <c r="BG174" s="298">
        <f t="shared" si="16"/>
        <v>0</v>
      </c>
      <c r="BH174" s="298">
        <f t="shared" si="17"/>
        <v>0</v>
      </c>
      <c r="BI174" s="298">
        <f t="shared" si="18"/>
        <v>0</v>
      </c>
      <c r="BJ174" s="192" t="s">
        <v>78</v>
      </c>
      <c r="BK174" s="298">
        <f t="shared" si="19"/>
        <v>0</v>
      </c>
      <c r="BL174" s="192" t="s">
        <v>694</v>
      </c>
      <c r="BM174" s="297" t="s">
        <v>518</v>
      </c>
    </row>
    <row r="175" spans="1:65" s="205" customFormat="1" ht="24" customHeight="1" x14ac:dyDescent="0.2">
      <c r="A175" s="201"/>
      <c r="B175" s="202"/>
      <c r="C175" s="309" t="s">
        <v>526</v>
      </c>
      <c r="D175" s="309" t="s">
        <v>479</v>
      </c>
      <c r="E175" s="310" t="s">
        <v>2207</v>
      </c>
      <c r="F175" s="311" t="s">
        <v>2208</v>
      </c>
      <c r="G175" s="312" t="s">
        <v>212</v>
      </c>
      <c r="H175" s="313">
        <v>3</v>
      </c>
      <c r="I175" s="168"/>
      <c r="J175" s="314">
        <f t="shared" ref="J175:J206" si="20">ROUND(I175*H175,2)</f>
        <v>0</v>
      </c>
      <c r="K175" s="311" t="s">
        <v>1</v>
      </c>
      <c r="L175" s="315"/>
      <c r="M175" s="316" t="s">
        <v>1</v>
      </c>
      <c r="N175" s="317" t="s">
        <v>40</v>
      </c>
      <c r="O175" s="294"/>
      <c r="P175" s="295">
        <f t="shared" ref="P175:P206" si="21">O175*H175</f>
        <v>0</v>
      </c>
      <c r="Q175" s="295">
        <v>2.1000000000000001E-4</v>
      </c>
      <c r="R175" s="295">
        <f t="shared" ref="R175:R206" si="22">Q175*H175</f>
        <v>6.3000000000000003E-4</v>
      </c>
      <c r="S175" s="295">
        <v>0</v>
      </c>
      <c r="T175" s="296">
        <f t="shared" ref="T175:T206" si="23">S175*H175</f>
        <v>0</v>
      </c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R175" s="297" t="s">
        <v>2160</v>
      </c>
      <c r="AT175" s="297" t="s">
        <v>479</v>
      </c>
      <c r="AU175" s="297" t="s">
        <v>80</v>
      </c>
      <c r="AY175" s="192" t="s">
        <v>135</v>
      </c>
      <c r="BE175" s="298">
        <f t="shared" ref="BE175:BE206" si="24">IF(N175="základní",J175,0)</f>
        <v>0</v>
      </c>
      <c r="BF175" s="298">
        <f t="shared" ref="BF175:BF206" si="25">IF(N175="snížená",J175,0)</f>
        <v>0</v>
      </c>
      <c r="BG175" s="298">
        <f t="shared" ref="BG175:BG206" si="26">IF(N175="zákl. přenesená",J175,0)</f>
        <v>0</v>
      </c>
      <c r="BH175" s="298">
        <f t="shared" ref="BH175:BH206" si="27">IF(N175="sníž. přenesená",J175,0)</f>
        <v>0</v>
      </c>
      <c r="BI175" s="298">
        <f t="shared" ref="BI175:BI206" si="28">IF(N175="nulová",J175,0)</f>
        <v>0</v>
      </c>
      <c r="BJ175" s="192" t="s">
        <v>78</v>
      </c>
      <c r="BK175" s="298">
        <f t="shared" ref="BK175:BK206" si="29">ROUND(I175*H175,2)</f>
        <v>0</v>
      </c>
      <c r="BL175" s="192" t="s">
        <v>694</v>
      </c>
      <c r="BM175" s="297" t="s">
        <v>526</v>
      </c>
    </row>
    <row r="176" spans="1:65" s="205" customFormat="1" ht="16.5" customHeight="1" x14ac:dyDescent="0.2">
      <c r="A176" s="201"/>
      <c r="B176" s="202"/>
      <c r="C176" s="286" t="s">
        <v>532</v>
      </c>
      <c r="D176" s="286" t="s">
        <v>137</v>
      </c>
      <c r="E176" s="287" t="s">
        <v>2209</v>
      </c>
      <c r="F176" s="288" t="s">
        <v>2210</v>
      </c>
      <c r="G176" s="289" t="s">
        <v>212</v>
      </c>
      <c r="H176" s="290">
        <v>5</v>
      </c>
      <c r="I176" s="119"/>
      <c r="J176" s="291">
        <f t="shared" si="20"/>
        <v>0</v>
      </c>
      <c r="K176" s="288" t="s">
        <v>1</v>
      </c>
      <c r="L176" s="202"/>
      <c r="M176" s="292" t="s">
        <v>1</v>
      </c>
      <c r="N176" s="293" t="s">
        <v>40</v>
      </c>
      <c r="O176" s="294"/>
      <c r="P176" s="295">
        <f t="shared" si="21"/>
        <v>0</v>
      </c>
      <c r="Q176" s="295">
        <v>0</v>
      </c>
      <c r="R176" s="295">
        <f t="shared" si="22"/>
        <v>0</v>
      </c>
      <c r="S176" s="295">
        <v>0</v>
      </c>
      <c r="T176" s="296">
        <f t="shared" si="23"/>
        <v>0</v>
      </c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R176" s="297" t="s">
        <v>694</v>
      </c>
      <c r="AT176" s="297" t="s">
        <v>137</v>
      </c>
      <c r="AU176" s="297" t="s">
        <v>80</v>
      </c>
      <c r="AY176" s="192" t="s">
        <v>135</v>
      </c>
      <c r="BE176" s="298">
        <f t="shared" si="24"/>
        <v>0</v>
      </c>
      <c r="BF176" s="298">
        <f t="shared" si="25"/>
        <v>0</v>
      </c>
      <c r="BG176" s="298">
        <f t="shared" si="26"/>
        <v>0</v>
      </c>
      <c r="BH176" s="298">
        <f t="shared" si="27"/>
        <v>0</v>
      </c>
      <c r="BI176" s="298">
        <f t="shared" si="28"/>
        <v>0</v>
      </c>
      <c r="BJ176" s="192" t="s">
        <v>78</v>
      </c>
      <c r="BK176" s="298">
        <f t="shared" si="29"/>
        <v>0</v>
      </c>
      <c r="BL176" s="192" t="s">
        <v>694</v>
      </c>
      <c r="BM176" s="297" t="s">
        <v>532</v>
      </c>
    </row>
    <row r="177" spans="1:65" s="205" customFormat="1" ht="24" customHeight="1" x14ac:dyDescent="0.2">
      <c r="A177" s="201"/>
      <c r="B177" s="202"/>
      <c r="C177" s="309" t="s">
        <v>541</v>
      </c>
      <c r="D177" s="309" t="s">
        <v>479</v>
      </c>
      <c r="E177" s="310" t="s">
        <v>2211</v>
      </c>
      <c r="F177" s="311" t="s">
        <v>2212</v>
      </c>
      <c r="G177" s="312" t="s">
        <v>212</v>
      </c>
      <c r="H177" s="313">
        <v>5.0750000000000002</v>
      </c>
      <c r="I177" s="168"/>
      <c r="J177" s="314">
        <f t="shared" si="20"/>
        <v>0</v>
      </c>
      <c r="K177" s="311" t="s">
        <v>1</v>
      </c>
      <c r="L177" s="315"/>
      <c r="M177" s="316" t="s">
        <v>1</v>
      </c>
      <c r="N177" s="317" t="s">
        <v>40</v>
      </c>
      <c r="O177" s="294"/>
      <c r="P177" s="295">
        <f t="shared" si="21"/>
        <v>0</v>
      </c>
      <c r="Q177" s="295">
        <v>4.4000000000000002E-4</v>
      </c>
      <c r="R177" s="295">
        <f t="shared" si="22"/>
        <v>2.2330000000000002E-3</v>
      </c>
      <c r="S177" s="295">
        <v>0</v>
      </c>
      <c r="T177" s="296">
        <f t="shared" si="23"/>
        <v>0</v>
      </c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R177" s="297" t="s">
        <v>2160</v>
      </c>
      <c r="AT177" s="297" t="s">
        <v>479</v>
      </c>
      <c r="AU177" s="297" t="s">
        <v>80</v>
      </c>
      <c r="AY177" s="192" t="s">
        <v>135</v>
      </c>
      <c r="BE177" s="298">
        <f t="shared" si="24"/>
        <v>0</v>
      </c>
      <c r="BF177" s="298">
        <f t="shared" si="25"/>
        <v>0</v>
      </c>
      <c r="BG177" s="298">
        <f t="shared" si="26"/>
        <v>0</v>
      </c>
      <c r="BH177" s="298">
        <f t="shared" si="27"/>
        <v>0</v>
      </c>
      <c r="BI177" s="298">
        <f t="shared" si="28"/>
        <v>0</v>
      </c>
      <c r="BJ177" s="192" t="s">
        <v>78</v>
      </c>
      <c r="BK177" s="298">
        <f t="shared" si="29"/>
        <v>0</v>
      </c>
      <c r="BL177" s="192" t="s">
        <v>694</v>
      </c>
      <c r="BM177" s="297" t="s">
        <v>541</v>
      </c>
    </row>
    <row r="178" spans="1:65" s="205" customFormat="1" ht="16.5" customHeight="1" x14ac:dyDescent="0.2">
      <c r="A178" s="201"/>
      <c r="B178" s="202"/>
      <c r="C178" s="286" t="s">
        <v>558</v>
      </c>
      <c r="D178" s="286" t="s">
        <v>137</v>
      </c>
      <c r="E178" s="287" t="s">
        <v>2213</v>
      </c>
      <c r="F178" s="288" t="s">
        <v>2214</v>
      </c>
      <c r="G178" s="289" t="s">
        <v>212</v>
      </c>
      <c r="H178" s="290">
        <v>8</v>
      </c>
      <c r="I178" s="119"/>
      <c r="J178" s="291">
        <f t="shared" si="20"/>
        <v>0</v>
      </c>
      <c r="K178" s="288" t="s">
        <v>1</v>
      </c>
      <c r="L178" s="202"/>
      <c r="M178" s="292" t="s">
        <v>1</v>
      </c>
      <c r="N178" s="293" t="s">
        <v>40</v>
      </c>
      <c r="O178" s="294"/>
      <c r="P178" s="295">
        <f t="shared" si="21"/>
        <v>0</v>
      </c>
      <c r="Q178" s="295">
        <v>0</v>
      </c>
      <c r="R178" s="295">
        <f t="shared" si="22"/>
        <v>0</v>
      </c>
      <c r="S178" s="295">
        <v>0</v>
      </c>
      <c r="T178" s="296">
        <f t="shared" si="23"/>
        <v>0</v>
      </c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R178" s="297" t="s">
        <v>694</v>
      </c>
      <c r="AT178" s="297" t="s">
        <v>137</v>
      </c>
      <c r="AU178" s="297" t="s">
        <v>80</v>
      </c>
      <c r="AY178" s="192" t="s">
        <v>135</v>
      </c>
      <c r="BE178" s="298">
        <f t="shared" si="24"/>
        <v>0</v>
      </c>
      <c r="BF178" s="298">
        <f t="shared" si="25"/>
        <v>0</v>
      </c>
      <c r="BG178" s="298">
        <f t="shared" si="26"/>
        <v>0</v>
      </c>
      <c r="BH178" s="298">
        <f t="shared" si="27"/>
        <v>0</v>
      </c>
      <c r="BI178" s="298">
        <f t="shared" si="28"/>
        <v>0</v>
      </c>
      <c r="BJ178" s="192" t="s">
        <v>78</v>
      </c>
      <c r="BK178" s="298">
        <f t="shared" si="29"/>
        <v>0</v>
      </c>
      <c r="BL178" s="192" t="s">
        <v>694</v>
      </c>
      <c r="BM178" s="297" t="s">
        <v>558</v>
      </c>
    </row>
    <row r="179" spans="1:65" s="205" customFormat="1" ht="24" customHeight="1" x14ac:dyDescent="0.2">
      <c r="A179" s="201"/>
      <c r="B179" s="202"/>
      <c r="C179" s="309" t="s">
        <v>573</v>
      </c>
      <c r="D179" s="309" t="s">
        <v>479</v>
      </c>
      <c r="E179" s="310" t="s">
        <v>2215</v>
      </c>
      <c r="F179" s="311" t="s">
        <v>2216</v>
      </c>
      <c r="G179" s="312" t="s">
        <v>212</v>
      </c>
      <c r="H179" s="313">
        <v>8.1199999999999992</v>
      </c>
      <c r="I179" s="168"/>
      <c r="J179" s="314">
        <f t="shared" si="20"/>
        <v>0</v>
      </c>
      <c r="K179" s="311" t="s">
        <v>1</v>
      </c>
      <c r="L179" s="315"/>
      <c r="M179" s="316" t="s">
        <v>1</v>
      </c>
      <c r="N179" s="317" t="s">
        <v>40</v>
      </c>
      <c r="O179" s="294"/>
      <c r="P179" s="295">
        <f t="shared" si="21"/>
        <v>0</v>
      </c>
      <c r="Q179" s="295">
        <v>7.1000000000000002E-4</v>
      </c>
      <c r="R179" s="295">
        <f t="shared" si="22"/>
        <v>5.7651999999999998E-3</v>
      </c>
      <c r="S179" s="295">
        <v>0</v>
      </c>
      <c r="T179" s="296">
        <f t="shared" si="23"/>
        <v>0</v>
      </c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R179" s="297" t="s">
        <v>2160</v>
      </c>
      <c r="AT179" s="297" t="s">
        <v>479</v>
      </c>
      <c r="AU179" s="297" t="s">
        <v>80</v>
      </c>
      <c r="AY179" s="192" t="s">
        <v>135</v>
      </c>
      <c r="BE179" s="298">
        <f t="shared" si="24"/>
        <v>0</v>
      </c>
      <c r="BF179" s="298">
        <f t="shared" si="25"/>
        <v>0</v>
      </c>
      <c r="BG179" s="298">
        <f t="shared" si="26"/>
        <v>0</v>
      </c>
      <c r="BH179" s="298">
        <f t="shared" si="27"/>
        <v>0</v>
      </c>
      <c r="BI179" s="298">
        <f t="shared" si="28"/>
        <v>0</v>
      </c>
      <c r="BJ179" s="192" t="s">
        <v>78</v>
      </c>
      <c r="BK179" s="298">
        <f t="shared" si="29"/>
        <v>0</v>
      </c>
      <c r="BL179" s="192" t="s">
        <v>694</v>
      </c>
      <c r="BM179" s="297" t="s">
        <v>573</v>
      </c>
    </row>
    <row r="180" spans="1:65" s="205" customFormat="1" ht="16.5" customHeight="1" x14ac:dyDescent="0.2">
      <c r="A180" s="201"/>
      <c r="B180" s="202"/>
      <c r="C180" s="286" t="s">
        <v>578</v>
      </c>
      <c r="D180" s="286" t="s">
        <v>137</v>
      </c>
      <c r="E180" s="287" t="s">
        <v>2217</v>
      </c>
      <c r="F180" s="288" t="s">
        <v>2218</v>
      </c>
      <c r="G180" s="289" t="s">
        <v>212</v>
      </c>
      <c r="H180" s="290">
        <v>9</v>
      </c>
      <c r="I180" s="119"/>
      <c r="J180" s="291">
        <f t="shared" si="20"/>
        <v>0</v>
      </c>
      <c r="K180" s="288" t="s">
        <v>1</v>
      </c>
      <c r="L180" s="202"/>
      <c r="M180" s="292" t="s">
        <v>1</v>
      </c>
      <c r="N180" s="293" t="s">
        <v>40</v>
      </c>
      <c r="O180" s="294"/>
      <c r="P180" s="295">
        <f t="shared" si="21"/>
        <v>0</v>
      </c>
      <c r="Q180" s="295">
        <v>0</v>
      </c>
      <c r="R180" s="295">
        <f t="shared" si="22"/>
        <v>0</v>
      </c>
      <c r="S180" s="295">
        <v>0</v>
      </c>
      <c r="T180" s="296">
        <f t="shared" si="23"/>
        <v>0</v>
      </c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R180" s="297" t="s">
        <v>694</v>
      </c>
      <c r="AT180" s="297" t="s">
        <v>137</v>
      </c>
      <c r="AU180" s="297" t="s">
        <v>80</v>
      </c>
      <c r="AY180" s="192" t="s">
        <v>135</v>
      </c>
      <c r="BE180" s="298">
        <f t="shared" si="24"/>
        <v>0</v>
      </c>
      <c r="BF180" s="298">
        <f t="shared" si="25"/>
        <v>0</v>
      </c>
      <c r="BG180" s="298">
        <f t="shared" si="26"/>
        <v>0</v>
      </c>
      <c r="BH180" s="298">
        <f t="shared" si="27"/>
        <v>0</v>
      </c>
      <c r="BI180" s="298">
        <f t="shared" si="28"/>
        <v>0</v>
      </c>
      <c r="BJ180" s="192" t="s">
        <v>78</v>
      </c>
      <c r="BK180" s="298">
        <f t="shared" si="29"/>
        <v>0</v>
      </c>
      <c r="BL180" s="192" t="s">
        <v>694</v>
      </c>
      <c r="BM180" s="297" t="s">
        <v>578</v>
      </c>
    </row>
    <row r="181" spans="1:65" s="205" customFormat="1" ht="24" customHeight="1" x14ac:dyDescent="0.2">
      <c r="A181" s="201"/>
      <c r="B181" s="202"/>
      <c r="C181" s="309" t="s">
        <v>584</v>
      </c>
      <c r="D181" s="309" t="s">
        <v>479</v>
      </c>
      <c r="E181" s="310" t="s">
        <v>2219</v>
      </c>
      <c r="F181" s="311" t="s">
        <v>2220</v>
      </c>
      <c r="G181" s="312" t="s">
        <v>212</v>
      </c>
      <c r="H181" s="313">
        <v>9.1349999999999998</v>
      </c>
      <c r="I181" s="168"/>
      <c r="J181" s="314">
        <f t="shared" si="20"/>
        <v>0</v>
      </c>
      <c r="K181" s="311" t="s">
        <v>1</v>
      </c>
      <c r="L181" s="315"/>
      <c r="M181" s="316" t="s">
        <v>1</v>
      </c>
      <c r="N181" s="317" t="s">
        <v>40</v>
      </c>
      <c r="O181" s="294"/>
      <c r="P181" s="295">
        <f t="shared" si="21"/>
        <v>0</v>
      </c>
      <c r="Q181" s="295">
        <v>1.7700000000000001E-3</v>
      </c>
      <c r="R181" s="295">
        <f t="shared" si="22"/>
        <v>1.6168950000000001E-2</v>
      </c>
      <c r="S181" s="295">
        <v>0</v>
      </c>
      <c r="T181" s="296">
        <f t="shared" si="23"/>
        <v>0</v>
      </c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R181" s="297" t="s">
        <v>2160</v>
      </c>
      <c r="AT181" s="297" t="s">
        <v>479</v>
      </c>
      <c r="AU181" s="297" t="s">
        <v>80</v>
      </c>
      <c r="AY181" s="192" t="s">
        <v>135</v>
      </c>
      <c r="BE181" s="298">
        <f t="shared" si="24"/>
        <v>0</v>
      </c>
      <c r="BF181" s="298">
        <f t="shared" si="25"/>
        <v>0</v>
      </c>
      <c r="BG181" s="298">
        <f t="shared" si="26"/>
        <v>0</v>
      </c>
      <c r="BH181" s="298">
        <f t="shared" si="27"/>
        <v>0</v>
      </c>
      <c r="BI181" s="298">
        <f t="shared" si="28"/>
        <v>0</v>
      </c>
      <c r="BJ181" s="192" t="s">
        <v>78</v>
      </c>
      <c r="BK181" s="298">
        <f t="shared" si="29"/>
        <v>0</v>
      </c>
      <c r="BL181" s="192" t="s">
        <v>694</v>
      </c>
      <c r="BM181" s="297" t="s">
        <v>584</v>
      </c>
    </row>
    <row r="182" spans="1:65" s="205" customFormat="1" ht="24" customHeight="1" x14ac:dyDescent="0.2">
      <c r="A182" s="201"/>
      <c r="B182" s="202"/>
      <c r="C182" s="286" t="s">
        <v>589</v>
      </c>
      <c r="D182" s="286" t="s">
        <v>137</v>
      </c>
      <c r="E182" s="287" t="s">
        <v>2221</v>
      </c>
      <c r="F182" s="288" t="s">
        <v>2222</v>
      </c>
      <c r="G182" s="289" t="s">
        <v>212</v>
      </c>
      <c r="H182" s="290">
        <v>1</v>
      </c>
      <c r="I182" s="119"/>
      <c r="J182" s="291">
        <f t="shared" si="20"/>
        <v>0</v>
      </c>
      <c r="K182" s="288" t="s">
        <v>1</v>
      </c>
      <c r="L182" s="202"/>
      <c r="M182" s="292" t="s">
        <v>1</v>
      </c>
      <c r="N182" s="293" t="s">
        <v>40</v>
      </c>
      <c r="O182" s="294"/>
      <c r="P182" s="295">
        <f t="shared" si="21"/>
        <v>0</v>
      </c>
      <c r="Q182" s="295">
        <v>0</v>
      </c>
      <c r="R182" s="295">
        <f t="shared" si="22"/>
        <v>0</v>
      </c>
      <c r="S182" s="295">
        <v>0</v>
      </c>
      <c r="T182" s="296">
        <f t="shared" si="23"/>
        <v>0</v>
      </c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R182" s="297" t="s">
        <v>694</v>
      </c>
      <c r="AT182" s="297" t="s">
        <v>137</v>
      </c>
      <c r="AU182" s="297" t="s">
        <v>80</v>
      </c>
      <c r="AY182" s="192" t="s">
        <v>135</v>
      </c>
      <c r="BE182" s="298">
        <f t="shared" si="24"/>
        <v>0</v>
      </c>
      <c r="BF182" s="298">
        <f t="shared" si="25"/>
        <v>0</v>
      </c>
      <c r="BG182" s="298">
        <f t="shared" si="26"/>
        <v>0</v>
      </c>
      <c r="BH182" s="298">
        <f t="shared" si="27"/>
        <v>0</v>
      </c>
      <c r="BI182" s="298">
        <f t="shared" si="28"/>
        <v>0</v>
      </c>
      <c r="BJ182" s="192" t="s">
        <v>78</v>
      </c>
      <c r="BK182" s="298">
        <f t="shared" si="29"/>
        <v>0</v>
      </c>
      <c r="BL182" s="192" t="s">
        <v>694</v>
      </c>
      <c r="BM182" s="297" t="s">
        <v>589</v>
      </c>
    </row>
    <row r="183" spans="1:65" s="205" customFormat="1" ht="24" customHeight="1" x14ac:dyDescent="0.2">
      <c r="A183" s="201"/>
      <c r="B183" s="202"/>
      <c r="C183" s="309" t="s">
        <v>599</v>
      </c>
      <c r="D183" s="309" t="s">
        <v>479</v>
      </c>
      <c r="E183" s="310" t="s">
        <v>2223</v>
      </c>
      <c r="F183" s="311" t="s">
        <v>2224</v>
      </c>
      <c r="G183" s="312" t="s">
        <v>212</v>
      </c>
      <c r="H183" s="313">
        <v>1.0149999999999999</v>
      </c>
      <c r="I183" s="168"/>
      <c r="J183" s="314">
        <f t="shared" si="20"/>
        <v>0</v>
      </c>
      <c r="K183" s="311" t="s">
        <v>1</v>
      </c>
      <c r="L183" s="315"/>
      <c r="M183" s="316" t="s">
        <v>1</v>
      </c>
      <c r="N183" s="317" t="s">
        <v>40</v>
      </c>
      <c r="O183" s="294"/>
      <c r="P183" s="295">
        <f t="shared" si="21"/>
        <v>0</v>
      </c>
      <c r="Q183" s="295">
        <v>7.2999999999999996E-4</v>
      </c>
      <c r="R183" s="295">
        <f t="shared" si="22"/>
        <v>7.4094999999999988E-4</v>
      </c>
      <c r="S183" s="295">
        <v>0</v>
      </c>
      <c r="T183" s="296">
        <f t="shared" si="23"/>
        <v>0</v>
      </c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R183" s="297" t="s">
        <v>2160</v>
      </c>
      <c r="AT183" s="297" t="s">
        <v>479</v>
      </c>
      <c r="AU183" s="297" t="s">
        <v>80</v>
      </c>
      <c r="AY183" s="192" t="s">
        <v>135</v>
      </c>
      <c r="BE183" s="298">
        <f t="shared" si="24"/>
        <v>0</v>
      </c>
      <c r="BF183" s="298">
        <f t="shared" si="25"/>
        <v>0</v>
      </c>
      <c r="BG183" s="298">
        <f t="shared" si="26"/>
        <v>0</v>
      </c>
      <c r="BH183" s="298">
        <f t="shared" si="27"/>
        <v>0</v>
      </c>
      <c r="BI183" s="298">
        <f t="shared" si="28"/>
        <v>0</v>
      </c>
      <c r="BJ183" s="192" t="s">
        <v>78</v>
      </c>
      <c r="BK183" s="298">
        <f t="shared" si="29"/>
        <v>0</v>
      </c>
      <c r="BL183" s="192" t="s">
        <v>694</v>
      </c>
      <c r="BM183" s="297" t="s">
        <v>599</v>
      </c>
    </row>
    <row r="184" spans="1:65" s="205" customFormat="1" ht="24" customHeight="1" x14ac:dyDescent="0.2">
      <c r="A184" s="201"/>
      <c r="B184" s="202"/>
      <c r="C184" s="286" t="s">
        <v>625</v>
      </c>
      <c r="D184" s="286" t="s">
        <v>137</v>
      </c>
      <c r="E184" s="287" t="s">
        <v>2225</v>
      </c>
      <c r="F184" s="288" t="s">
        <v>2226</v>
      </c>
      <c r="G184" s="289" t="s">
        <v>212</v>
      </c>
      <c r="H184" s="290">
        <v>2</v>
      </c>
      <c r="I184" s="119"/>
      <c r="J184" s="291">
        <f t="shared" si="20"/>
        <v>0</v>
      </c>
      <c r="K184" s="288" t="s">
        <v>1</v>
      </c>
      <c r="L184" s="202"/>
      <c r="M184" s="292" t="s">
        <v>1</v>
      </c>
      <c r="N184" s="293" t="s">
        <v>40</v>
      </c>
      <c r="O184" s="294"/>
      <c r="P184" s="295">
        <f t="shared" si="21"/>
        <v>0</v>
      </c>
      <c r="Q184" s="295">
        <v>0</v>
      </c>
      <c r="R184" s="295">
        <f t="shared" si="22"/>
        <v>0</v>
      </c>
      <c r="S184" s="295">
        <v>0</v>
      </c>
      <c r="T184" s="296">
        <f t="shared" si="23"/>
        <v>0</v>
      </c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R184" s="297" t="s">
        <v>694</v>
      </c>
      <c r="AT184" s="297" t="s">
        <v>137</v>
      </c>
      <c r="AU184" s="297" t="s">
        <v>80</v>
      </c>
      <c r="AY184" s="192" t="s">
        <v>135</v>
      </c>
      <c r="BE184" s="298">
        <f t="shared" si="24"/>
        <v>0</v>
      </c>
      <c r="BF184" s="298">
        <f t="shared" si="25"/>
        <v>0</v>
      </c>
      <c r="BG184" s="298">
        <f t="shared" si="26"/>
        <v>0</v>
      </c>
      <c r="BH184" s="298">
        <f t="shared" si="27"/>
        <v>0</v>
      </c>
      <c r="BI184" s="298">
        <f t="shared" si="28"/>
        <v>0</v>
      </c>
      <c r="BJ184" s="192" t="s">
        <v>78</v>
      </c>
      <c r="BK184" s="298">
        <f t="shared" si="29"/>
        <v>0</v>
      </c>
      <c r="BL184" s="192" t="s">
        <v>694</v>
      </c>
      <c r="BM184" s="297" t="s">
        <v>625</v>
      </c>
    </row>
    <row r="185" spans="1:65" s="205" customFormat="1" ht="24" customHeight="1" x14ac:dyDescent="0.2">
      <c r="A185" s="201"/>
      <c r="B185" s="202"/>
      <c r="C185" s="309" t="s">
        <v>632</v>
      </c>
      <c r="D185" s="309" t="s">
        <v>479</v>
      </c>
      <c r="E185" s="310" t="s">
        <v>2227</v>
      </c>
      <c r="F185" s="311" t="s">
        <v>2228</v>
      </c>
      <c r="G185" s="312" t="s">
        <v>212</v>
      </c>
      <c r="H185" s="313">
        <v>2.0299999999999998</v>
      </c>
      <c r="I185" s="168"/>
      <c r="J185" s="314">
        <f t="shared" si="20"/>
        <v>0</v>
      </c>
      <c r="K185" s="311" t="s">
        <v>1</v>
      </c>
      <c r="L185" s="315"/>
      <c r="M185" s="316" t="s">
        <v>1</v>
      </c>
      <c r="N185" s="317" t="s">
        <v>40</v>
      </c>
      <c r="O185" s="294"/>
      <c r="P185" s="295">
        <f t="shared" si="21"/>
        <v>0</v>
      </c>
      <c r="Q185" s="295">
        <v>8.9999999999999998E-4</v>
      </c>
      <c r="R185" s="295">
        <f t="shared" si="22"/>
        <v>1.8269999999999998E-3</v>
      </c>
      <c r="S185" s="295">
        <v>0</v>
      </c>
      <c r="T185" s="296">
        <f t="shared" si="23"/>
        <v>0</v>
      </c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R185" s="297" t="s">
        <v>2160</v>
      </c>
      <c r="AT185" s="297" t="s">
        <v>479</v>
      </c>
      <c r="AU185" s="297" t="s">
        <v>80</v>
      </c>
      <c r="AY185" s="192" t="s">
        <v>135</v>
      </c>
      <c r="BE185" s="298">
        <f t="shared" si="24"/>
        <v>0</v>
      </c>
      <c r="BF185" s="298">
        <f t="shared" si="25"/>
        <v>0</v>
      </c>
      <c r="BG185" s="298">
        <f t="shared" si="26"/>
        <v>0</v>
      </c>
      <c r="BH185" s="298">
        <f t="shared" si="27"/>
        <v>0</v>
      </c>
      <c r="BI185" s="298">
        <f t="shared" si="28"/>
        <v>0</v>
      </c>
      <c r="BJ185" s="192" t="s">
        <v>78</v>
      </c>
      <c r="BK185" s="298">
        <f t="shared" si="29"/>
        <v>0</v>
      </c>
      <c r="BL185" s="192" t="s">
        <v>694</v>
      </c>
      <c r="BM185" s="297" t="s">
        <v>632</v>
      </c>
    </row>
    <row r="186" spans="1:65" s="205" customFormat="1" ht="24" customHeight="1" x14ac:dyDescent="0.2">
      <c r="A186" s="201"/>
      <c r="B186" s="202"/>
      <c r="C186" s="286" t="s">
        <v>636</v>
      </c>
      <c r="D186" s="286" t="s">
        <v>137</v>
      </c>
      <c r="E186" s="287" t="s">
        <v>2229</v>
      </c>
      <c r="F186" s="288" t="s">
        <v>2230</v>
      </c>
      <c r="G186" s="289" t="s">
        <v>212</v>
      </c>
      <c r="H186" s="290">
        <v>3</v>
      </c>
      <c r="I186" s="119"/>
      <c r="J186" s="291">
        <f t="shared" si="20"/>
        <v>0</v>
      </c>
      <c r="K186" s="288" t="s">
        <v>1</v>
      </c>
      <c r="L186" s="202"/>
      <c r="M186" s="292" t="s">
        <v>1</v>
      </c>
      <c r="N186" s="293" t="s">
        <v>40</v>
      </c>
      <c r="O186" s="294"/>
      <c r="P186" s="295">
        <f t="shared" si="21"/>
        <v>0</v>
      </c>
      <c r="Q186" s="295">
        <v>0</v>
      </c>
      <c r="R186" s="295">
        <f t="shared" si="22"/>
        <v>0</v>
      </c>
      <c r="S186" s="295">
        <v>0</v>
      </c>
      <c r="T186" s="296">
        <f t="shared" si="23"/>
        <v>0</v>
      </c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R186" s="297" t="s">
        <v>694</v>
      </c>
      <c r="AT186" s="297" t="s">
        <v>137</v>
      </c>
      <c r="AU186" s="297" t="s">
        <v>80</v>
      </c>
      <c r="AY186" s="192" t="s">
        <v>135</v>
      </c>
      <c r="BE186" s="298">
        <f t="shared" si="24"/>
        <v>0</v>
      </c>
      <c r="BF186" s="298">
        <f t="shared" si="25"/>
        <v>0</v>
      </c>
      <c r="BG186" s="298">
        <f t="shared" si="26"/>
        <v>0</v>
      </c>
      <c r="BH186" s="298">
        <f t="shared" si="27"/>
        <v>0</v>
      </c>
      <c r="BI186" s="298">
        <f t="shared" si="28"/>
        <v>0</v>
      </c>
      <c r="BJ186" s="192" t="s">
        <v>78</v>
      </c>
      <c r="BK186" s="298">
        <f t="shared" si="29"/>
        <v>0</v>
      </c>
      <c r="BL186" s="192" t="s">
        <v>694</v>
      </c>
      <c r="BM186" s="297" t="s">
        <v>636</v>
      </c>
    </row>
    <row r="187" spans="1:65" s="205" customFormat="1" ht="24" customHeight="1" x14ac:dyDescent="0.2">
      <c r="A187" s="201"/>
      <c r="B187" s="202"/>
      <c r="C187" s="309" t="s">
        <v>640</v>
      </c>
      <c r="D187" s="309" t="s">
        <v>479</v>
      </c>
      <c r="E187" s="310" t="s">
        <v>2231</v>
      </c>
      <c r="F187" s="311" t="s">
        <v>2232</v>
      </c>
      <c r="G187" s="312" t="s">
        <v>212</v>
      </c>
      <c r="H187" s="313">
        <v>3.0449999999999999</v>
      </c>
      <c r="I187" s="168"/>
      <c r="J187" s="314">
        <f t="shared" si="20"/>
        <v>0</v>
      </c>
      <c r="K187" s="311" t="s">
        <v>1</v>
      </c>
      <c r="L187" s="315"/>
      <c r="M187" s="316" t="s">
        <v>1</v>
      </c>
      <c r="N187" s="317" t="s">
        <v>40</v>
      </c>
      <c r="O187" s="294"/>
      <c r="P187" s="295">
        <f t="shared" si="21"/>
        <v>0</v>
      </c>
      <c r="Q187" s="295">
        <v>1.8500000000000001E-3</v>
      </c>
      <c r="R187" s="295">
        <f t="shared" si="22"/>
        <v>5.6332500000000002E-3</v>
      </c>
      <c r="S187" s="295">
        <v>0</v>
      </c>
      <c r="T187" s="296">
        <f t="shared" si="23"/>
        <v>0</v>
      </c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R187" s="297" t="s">
        <v>2160</v>
      </c>
      <c r="AT187" s="297" t="s">
        <v>479</v>
      </c>
      <c r="AU187" s="297" t="s">
        <v>80</v>
      </c>
      <c r="AY187" s="192" t="s">
        <v>135</v>
      </c>
      <c r="BE187" s="298">
        <f t="shared" si="24"/>
        <v>0</v>
      </c>
      <c r="BF187" s="298">
        <f t="shared" si="25"/>
        <v>0</v>
      </c>
      <c r="BG187" s="298">
        <f t="shared" si="26"/>
        <v>0</v>
      </c>
      <c r="BH187" s="298">
        <f t="shared" si="27"/>
        <v>0</v>
      </c>
      <c r="BI187" s="298">
        <f t="shared" si="28"/>
        <v>0</v>
      </c>
      <c r="BJ187" s="192" t="s">
        <v>78</v>
      </c>
      <c r="BK187" s="298">
        <f t="shared" si="29"/>
        <v>0</v>
      </c>
      <c r="BL187" s="192" t="s">
        <v>694</v>
      </c>
      <c r="BM187" s="297" t="s">
        <v>640</v>
      </c>
    </row>
    <row r="188" spans="1:65" s="205" customFormat="1" ht="24" customHeight="1" x14ac:dyDescent="0.2">
      <c r="A188" s="201"/>
      <c r="B188" s="202"/>
      <c r="C188" s="286" t="s">
        <v>649</v>
      </c>
      <c r="D188" s="286" t="s">
        <v>137</v>
      </c>
      <c r="E188" s="287" t="s">
        <v>2233</v>
      </c>
      <c r="F188" s="288" t="s">
        <v>2234</v>
      </c>
      <c r="G188" s="289" t="s">
        <v>212</v>
      </c>
      <c r="H188" s="290">
        <v>1</v>
      </c>
      <c r="I188" s="119"/>
      <c r="J188" s="291">
        <f t="shared" si="20"/>
        <v>0</v>
      </c>
      <c r="K188" s="288" t="s">
        <v>1</v>
      </c>
      <c r="L188" s="202"/>
      <c r="M188" s="292" t="s">
        <v>1</v>
      </c>
      <c r="N188" s="293" t="s">
        <v>40</v>
      </c>
      <c r="O188" s="294"/>
      <c r="P188" s="295">
        <f t="shared" si="21"/>
        <v>0</v>
      </c>
      <c r="Q188" s="295">
        <v>0</v>
      </c>
      <c r="R188" s="295">
        <f t="shared" si="22"/>
        <v>0</v>
      </c>
      <c r="S188" s="295">
        <v>0</v>
      </c>
      <c r="T188" s="296">
        <f t="shared" si="23"/>
        <v>0</v>
      </c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R188" s="297" t="s">
        <v>694</v>
      </c>
      <c r="AT188" s="297" t="s">
        <v>137</v>
      </c>
      <c r="AU188" s="297" t="s">
        <v>80</v>
      </c>
      <c r="AY188" s="192" t="s">
        <v>135</v>
      </c>
      <c r="BE188" s="298">
        <f t="shared" si="24"/>
        <v>0</v>
      </c>
      <c r="BF188" s="298">
        <f t="shared" si="25"/>
        <v>0</v>
      </c>
      <c r="BG188" s="298">
        <f t="shared" si="26"/>
        <v>0</v>
      </c>
      <c r="BH188" s="298">
        <f t="shared" si="27"/>
        <v>0</v>
      </c>
      <c r="BI188" s="298">
        <f t="shared" si="28"/>
        <v>0</v>
      </c>
      <c r="BJ188" s="192" t="s">
        <v>78</v>
      </c>
      <c r="BK188" s="298">
        <f t="shared" si="29"/>
        <v>0</v>
      </c>
      <c r="BL188" s="192" t="s">
        <v>694</v>
      </c>
      <c r="BM188" s="297" t="s">
        <v>649</v>
      </c>
    </row>
    <row r="189" spans="1:65" s="205" customFormat="1" ht="24" customHeight="1" x14ac:dyDescent="0.2">
      <c r="A189" s="201"/>
      <c r="B189" s="202"/>
      <c r="C189" s="309" t="s">
        <v>655</v>
      </c>
      <c r="D189" s="309" t="s">
        <v>479</v>
      </c>
      <c r="E189" s="310" t="s">
        <v>2235</v>
      </c>
      <c r="F189" s="311" t="s">
        <v>2236</v>
      </c>
      <c r="G189" s="312" t="s">
        <v>212</v>
      </c>
      <c r="H189" s="313">
        <v>1.0149999999999999</v>
      </c>
      <c r="I189" s="168"/>
      <c r="J189" s="314">
        <f t="shared" si="20"/>
        <v>0</v>
      </c>
      <c r="K189" s="311" t="s">
        <v>1</v>
      </c>
      <c r="L189" s="315"/>
      <c r="M189" s="316" t="s">
        <v>1</v>
      </c>
      <c r="N189" s="317" t="s">
        <v>40</v>
      </c>
      <c r="O189" s="294"/>
      <c r="P189" s="295">
        <f t="shared" si="21"/>
        <v>0</v>
      </c>
      <c r="Q189" s="295">
        <v>7.1000000000000002E-4</v>
      </c>
      <c r="R189" s="295">
        <f t="shared" si="22"/>
        <v>7.2064999999999998E-4</v>
      </c>
      <c r="S189" s="295">
        <v>0</v>
      </c>
      <c r="T189" s="296">
        <f t="shared" si="23"/>
        <v>0</v>
      </c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R189" s="297" t="s">
        <v>2160</v>
      </c>
      <c r="AT189" s="297" t="s">
        <v>479</v>
      </c>
      <c r="AU189" s="297" t="s">
        <v>80</v>
      </c>
      <c r="AY189" s="192" t="s">
        <v>135</v>
      </c>
      <c r="BE189" s="298">
        <f t="shared" si="24"/>
        <v>0</v>
      </c>
      <c r="BF189" s="298">
        <f t="shared" si="25"/>
        <v>0</v>
      </c>
      <c r="BG189" s="298">
        <f t="shared" si="26"/>
        <v>0</v>
      </c>
      <c r="BH189" s="298">
        <f t="shared" si="27"/>
        <v>0</v>
      </c>
      <c r="BI189" s="298">
        <f t="shared" si="28"/>
        <v>0</v>
      </c>
      <c r="BJ189" s="192" t="s">
        <v>78</v>
      </c>
      <c r="BK189" s="298">
        <f t="shared" si="29"/>
        <v>0</v>
      </c>
      <c r="BL189" s="192" t="s">
        <v>694</v>
      </c>
      <c r="BM189" s="297" t="s">
        <v>655</v>
      </c>
    </row>
    <row r="190" spans="1:65" s="205" customFormat="1" ht="24" customHeight="1" x14ac:dyDescent="0.2">
      <c r="A190" s="201"/>
      <c r="B190" s="202"/>
      <c r="C190" s="286" t="s">
        <v>661</v>
      </c>
      <c r="D190" s="286" t="s">
        <v>137</v>
      </c>
      <c r="E190" s="287" t="s">
        <v>2237</v>
      </c>
      <c r="F190" s="288" t="s">
        <v>2238</v>
      </c>
      <c r="G190" s="289" t="s">
        <v>212</v>
      </c>
      <c r="H190" s="290">
        <v>1</v>
      </c>
      <c r="I190" s="119"/>
      <c r="J190" s="291">
        <f t="shared" si="20"/>
        <v>0</v>
      </c>
      <c r="K190" s="288" t="s">
        <v>1</v>
      </c>
      <c r="L190" s="202"/>
      <c r="M190" s="292" t="s">
        <v>1</v>
      </c>
      <c r="N190" s="293" t="s">
        <v>40</v>
      </c>
      <c r="O190" s="294"/>
      <c r="P190" s="295">
        <f t="shared" si="21"/>
        <v>0</v>
      </c>
      <c r="Q190" s="295">
        <v>0</v>
      </c>
      <c r="R190" s="295">
        <f t="shared" si="22"/>
        <v>0</v>
      </c>
      <c r="S190" s="295">
        <v>0</v>
      </c>
      <c r="T190" s="296">
        <f t="shared" si="23"/>
        <v>0</v>
      </c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R190" s="297" t="s">
        <v>694</v>
      </c>
      <c r="AT190" s="297" t="s">
        <v>137</v>
      </c>
      <c r="AU190" s="297" t="s">
        <v>80</v>
      </c>
      <c r="AY190" s="192" t="s">
        <v>135</v>
      </c>
      <c r="BE190" s="298">
        <f t="shared" si="24"/>
        <v>0</v>
      </c>
      <c r="BF190" s="298">
        <f t="shared" si="25"/>
        <v>0</v>
      </c>
      <c r="BG190" s="298">
        <f t="shared" si="26"/>
        <v>0</v>
      </c>
      <c r="BH190" s="298">
        <f t="shared" si="27"/>
        <v>0</v>
      </c>
      <c r="BI190" s="298">
        <f t="shared" si="28"/>
        <v>0</v>
      </c>
      <c r="BJ190" s="192" t="s">
        <v>78</v>
      </c>
      <c r="BK190" s="298">
        <f t="shared" si="29"/>
        <v>0</v>
      </c>
      <c r="BL190" s="192" t="s">
        <v>694</v>
      </c>
      <c r="BM190" s="297" t="s">
        <v>661</v>
      </c>
    </row>
    <row r="191" spans="1:65" s="205" customFormat="1" ht="24" customHeight="1" x14ac:dyDescent="0.2">
      <c r="A191" s="201"/>
      <c r="B191" s="202"/>
      <c r="C191" s="309" t="s">
        <v>666</v>
      </c>
      <c r="D191" s="309" t="s">
        <v>479</v>
      </c>
      <c r="E191" s="310" t="s">
        <v>2239</v>
      </c>
      <c r="F191" s="311" t="s">
        <v>2240</v>
      </c>
      <c r="G191" s="312" t="s">
        <v>212</v>
      </c>
      <c r="H191" s="313">
        <v>1.0149999999999999</v>
      </c>
      <c r="I191" s="168"/>
      <c r="J191" s="314">
        <f t="shared" si="20"/>
        <v>0</v>
      </c>
      <c r="K191" s="311" t="s">
        <v>1</v>
      </c>
      <c r="L191" s="315"/>
      <c r="M191" s="316" t="s">
        <v>1</v>
      </c>
      <c r="N191" s="317" t="s">
        <v>40</v>
      </c>
      <c r="O191" s="294"/>
      <c r="P191" s="295">
        <f t="shared" si="21"/>
        <v>0</v>
      </c>
      <c r="Q191" s="295">
        <v>2.9999999999999997E-4</v>
      </c>
      <c r="R191" s="295">
        <f t="shared" si="22"/>
        <v>3.0449999999999992E-4</v>
      </c>
      <c r="S191" s="295">
        <v>0</v>
      </c>
      <c r="T191" s="296">
        <f t="shared" si="23"/>
        <v>0</v>
      </c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R191" s="297" t="s">
        <v>2160</v>
      </c>
      <c r="AT191" s="297" t="s">
        <v>479</v>
      </c>
      <c r="AU191" s="297" t="s">
        <v>80</v>
      </c>
      <c r="AY191" s="192" t="s">
        <v>135</v>
      </c>
      <c r="BE191" s="298">
        <f t="shared" si="24"/>
        <v>0</v>
      </c>
      <c r="BF191" s="298">
        <f t="shared" si="25"/>
        <v>0</v>
      </c>
      <c r="BG191" s="298">
        <f t="shared" si="26"/>
        <v>0</v>
      </c>
      <c r="BH191" s="298">
        <f t="shared" si="27"/>
        <v>0</v>
      </c>
      <c r="BI191" s="298">
        <f t="shared" si="28"/>
        <v>0</v>
      </c>
      <c r="BJ191" s="192" t="s">
        <v>78</v>
      </c>
      <c r="BK191" s="298">
        <f t="shared" si="29"/>
        <v>0</v>
      </c>
      <c r="BL191" s="192" t="s">
        <v>694</v>
      </c>
      <c r="BM191" s="297" t="s">
        <v>666</v>
      </c>
    </row>
    <row r="192" spans="1:65" s="205" customFormat="1" ht="24" customHeight="1" x14ac:dyDescent="0.2">
      <c r="A192" s="201"/>
      <c r="B192" s="202"/>
      <c r="C192" s="286" t="s">
        <v>671</v>
      </c>
      <c r="D192" s="286" t="s">
        <v>137</v>
      </c>
      <c r="E192" s="287" t="s">
        <v>2241</v>
      </c>
      <c r="F192" s="288" t="s">
        <v>2242</v>
      </c>
      <c r="G192" s="289" t="s">
        <v>212</v>
      </c>
      <c r="H192" s="290">
        <v>1</v>
      </c>
      <c r="I192" s="119"/>
      <c r="J192" s="291">
        <f t="shared" si="20"/>
        <v>0</v>
      </c>
      <c r="K192" s="288" t="s">
        <v>1</v>
      </c>
      <c r="L192" s="202"/>
      <c r="M192" s="292" t="s">
        <v>1</v>
      </c>
      <c r="N192" s="293" t="s">
        <v>40</v>
      </c>
      <c r="O192" s="294"/>
      <c r="P192" s="295">
        <f t="shared" si="21"/>
        <v>0</v>
      </c>
      <c r="Q192" s="295">
        <v>0</v>
      </c>
      <c r="R192" s="295">
        <f t="shared" si="22"/>
        <v>0</v>
      </c>
      <c r="S192" s="295">
        <v>0</v>
      </c>
      <c r="T192" s="296">
        <f t="shared" si="23"/>
        <v>0</v>
      </c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R192" s="297" t="s">
        <v>694</v>
      </c>
      <c r="AT192" s="297" t="s">
        <v>137</v>
      </c>
      <c r="AU192" s="297" t="s">
        <v>80</v>
      </c>
      <c r="AY192" s="192" t="s">
        <v>135</v>
      </c>
      <c r="BE192" s="298">
        <f t="shared" si="24"/>
        <v>0</v>
      </c>
      <c r="BF192" s="298">
        <f t="shared" si="25"/>
        <v>0</v>
      </c>
      <c r="BG192" s="298">
        <f t="shared" si="26"/>
        <v>0</v>
      </c>
      <c r="BH192" s="298">
        <f t="shared" si="27"/>
        <v>0</v>
      </c>
      <c r="BI192" s="298">
        <f t="shared" si="28"/>
        <v>0</v>
      </c>
      <c r="BJ192" s="192" t="s">
        <v>78</v>
      </c>
      <c r="BK192" s="298">
        <f t="shared" si="29"/>
        <v>0</v>
      </c>
      <c r="BL192" s="192" t="s">
        <v>694</v>
      </c>
      <c r="BM192" s="297" t="s">
        <v>671</v>
      </c>
    </row>
    <row r="193" spans="1:65" s="205" customFormat="1" ht="24" customHeight="1" x14ac:dyDescent="0.2">
      <c r="A193" s="201"/>
      <c r="B193" s="202"/>
      <c r="C193" s="309" t="s">
        <v>676</v>
      </c>
      <c r="D193" s="309" t="s">
        <v>479</v>
      </c>
      <c r="E193" s="310" t="s">
        <v>2243</v>
      </c>
      <c r="F193" s="311" t="s">
        <v>2244</v>
      </c>
      <c r="G193" s="312" t="s">
        <v>212</v>
      </c>
      <c r="H193" s="313">
        <v>1.0149999999999999</v>
      </c>
      <c r="I193" s="168"/>
      <c r="J193" s="314">
        <f t="shared" si="20"/>
        <v>0</v>
      </c>
      <c r="K193" s="311" t="s">
        <v>1</v>
      </c>
      <c r="L193" s="315"/>
      <c r="M193" s="316" t="s">
        <v>1</v>
      </c>
      <c r="N193" s="317" t="s">
        <v>40</v>
      </c>
      <c r="O193" s="294"/>
      <c r="P193" s="295">
        <f t="shared" si="21"/>
        <v>0</v>
      </c>
      <c r="Q193" s="295">
        <v>7.5000000000000002E-4</v>
      </c>
      <c r="R193" s="295">
        <f t="shared" si="22"/>
        <v>7.6124999999999999E-4</v>
      </c>
      <c r="S193" s="295">
        <v>0</v>
      </c>
      <c r="T193" s="296">
        <f t="shared" si="23"/>
        <v>0</v>
      </c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R193" s="297" t="s">
        <v>2160</v>
      </c>
      <c r="AT193" s="297" t="s">
        <v>479</v>
      </c>
      <c r="AU193" s="297" t="s">
        <v>80</v>
      </c>
      <c r="AY193" s="192" t="s">
        <v>135</v>
      </c>
      <c r="BE193" s="298">
        <f t="shared" si="24"/>
        <v>0</v>
      </c>
      <c r="BF193" s="298">
        <f t="shared" si="25"/>
        <v>0</v>
      </c>
      <c r="BG193" s="298">
        <f t="shared" si="26"/>
        <v>0</v>
      </c>
      <c r="BH193" s="298">
        <f t="shared" si="27"/>
        <v>0</v>
      </c>
      <c r="BI193" s="298">
        <f t="shared" si="28"/>
        <v>0</v>
      </c>
      <c r="BJ193" s="192" t="s">
        <v>78</v>
      </c>
      <c r="BK193" s="298">
        <f t="shared" si="29"/>
        <v>0</v>
      </c>
      <c r="BL193" s="192" t="s">
        <v>694</v>
      </c>
      <c r="BM193" s="297" t="s">
        <v>676</v>
      </c>
    </row>
    <row r="194" spans="1:65" s="205" customFormat="1" ht="24" customHeight="1" x14ac:dyDescent="0.2">
      <c r="A194" s="201"/>
      <c r="B194" s="202"/>
      <c r="C194" s="286" t="s">
        <v>680</v>
      </c>
      <c r="D194" s="286" t="s">
        <v>137</v>
      </c>
      <c r="E194" s="287" t="s">
        <v>2245</v>
      </c>
      <c r="F194" s="288" t="s">
        <v>2246</v>
      </c>
      <c r="G194" s="289" t="s">
        <v>212</v>
      </c>
      <c r="H194" s="290">
        <v>2</v>
      </c>
      <c r="I194" s="119"/>
      <c r="J194" s="291">
        <f t="shared" si="20"/>
        <v>0</v>
      </c>
      <c r="K194" s="288" t="s">
        <v>1</v>
      </c>
      <c r="L194" s="202"/>
      <c r="M194" s="292" t="s">
        <v>1</v>
      </c>
      <c r="N194" s="293" t="s">
        <v>40</v>
      </c>
      <c r="O194" s="294"/>
      <c r="P194" s="295">
        <f t="shared" si="21"/>
        <v>0</v>
      </c>
      <c r="Q194" s="295">
        <v>0</v>
      </c>
      <c r="R194" s="295">
        <f t="shared" si="22"/>
        <v>0</v>
      </c>
      <c r="S194" s="295">
        <v>0</v>
      </c>
      <c r="T194" s="296">
        <f t="shared" si="23"/>
        <v>0</v>
      </c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R194" s="297" t="s">
        <v>694</v>
      </c>
      <c r="AT194" s="297" t="s">
        <v>137</v>
      </c>
      <c r="AU194" s="297" t="s">
        <v>80</v>
      </c>
      <c r="AY194" s="192" t="s">
        <v>135</v>
      </c>
      <c r="BE194" s="298">
        <f t="shared" si="24"/>
        <v>0</v>
      </c>
      <c r="BF194" s="298">
        <f t="shared" si="25"/>
        <v>0</v>
      </c>
      <c r="BG194" s="298">
        <f t="shared" si="26"/>
        <v>0</v>
      </c>
      <c r="BH194" s="298">
        <f t="shared" si="27"/>
        <v>0</v>
      </c>
      <c r="BI194" s="298">
        <f t="shared" si="28"/>
        <v>0</v>
      </c>
      <c r="BJ194" s="192" t="s">
        <v>78</v>
      </c>
      <c r="BK194" s="298">
        <f t="shared" si="29"/>
        <v>0</v>
      </c>
      <c r="BL194" s="192" t="s">
        <v>694</v>
      </c>
      <c r="BM194" s="297" t="s">
        <v>680</v>
      </c>
    </row>
    <row r="195" spans="1:65" s="205" customFormat="1" ht="24" customHeight="1" x14ac:dyDescent="0.2">
      <c r="A195" s="201"/>
      <c r="B195" s="202"/>
      <c r="C195" s="309" t="s">
        <v>685</v>
      </c>
      <c r="D195" s="309" t="s">
        <v>479</v>
      </c>
      <c r="E195" s="310" t="s">
        <v>2247</v>
      </c>
      <c r="F195" s="311" t="s">
        <v>2248</v>
      </c>
      <c r="G195" s="312" t="s">
        <v>212</v>
      </c>
      <c r="H195" s="313">
        <v>2.0299999999999998</v>
      </c>
      <c r="I195" s="168"/>
      <c r="J195" s="314">
        <f t="shared" si="20"/>
        <v>0</v>
      </c>
      <c r="K195" s="311" t="s">
        <v>1</v>
      </c>
      <c r="L195" s="315"/>
      <c r="M195" s="316" t="s">
        <v>1</v>
      </c>
      <c r="N195" s="317" t="s">
        <v>40</v>
      </c>
      <c r="O195" s="294"/>
      <c r="P195" s="295">
        <f t="shared" si="21"/>
        <v>0</v>
      </c>
      <c r="Q195" s="295">
        <v>1.2899999999999999E-3</v>
      </c>
      <c r="R195" s="295">
        <f t="shared" si="22"/>
        <v>2.6186999999999994E-3</v>
      </c>
      <c r="S195" s="295">
        <v>0</v>
      </c>
      <c r="T195" s="296">
        <f t="shared" si="23"/>
        <v>0</v>
      </c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R195" s="297" t="s">
        <v>2160</v>
      </c>
      <c r="AT195" s="297" t="s">
        <v>479</v>
      </c>
      <c r="AU195" s="297" t="s">
        <v>80</v>
      </c>
      <c r="AY195" s="192" t="s">
        <v>135</v>
      </c>
      <c r="BE195" s="298">
        <f t="shared" si="24"/>
        <v>0</v>
      </c>
      <c r="BF195" s="298">
        <f t="shared" si="25"/>
        <v>0</v>
      </c>
      <c r="BG195" s="298">
        <f t="shared" si="26"/>
        <v>0</v>
      </c>
      <c r="BH195" s="298">
        <f t="shared" si="27"/>
        <v>0</v>
      </c>
      <c r="BI195" s="298">
        <f t="shared" si="28"/>
        <v>0</v>
      </c>
      <c r="BJ195" s="192" t="s">
        <v>78</v>
      </c>
      <c r="BK195" s="298">
        <f t="shared" si="29"/>
        <v>0</v>
      </c>
      <c r="BL195" s="192" t="s">
        <v>694</v>
      </c>
      <c r="BM195" s="297" t="s">
        <v>685</v>
      </c>
    </row>
    <row r="196" spans="1:65" s="205" customFormat="1" ht="24" customHeight="1" x14ac:dyDescent="0.2">
      <c r="A196" s="201"/>
      <c r="B196" s="202"/>
      <c r="C196" s="286" t="s">
        <v>690</v>
      </c>
      <c r="D196" s="286" t="s">
        <v>137</v>
      </c>
      <c r="E196" s="287" t="s">
        <v>2249</v>
      </c>
      <c r="F196" s="288" t="s">
        <v>2250</v>
      </c>
      <c r="G196" s="289" t="s">
        <v>212</v>
      </c>
      <c r="H196" s="290">
        <v>6</v>
      </c>
      <c r="I196" s="119"/>
      <c r="J196" s="291">
        <f t="shared" si="20"/>
        <v>0</v>
      </c>
      <c r="K196" s="288" t="s">
        <v>1</v>
      </c>
      <c r="L196" s="202"/>
      <c r="M196" s="292" t="s">
        <v>1</v>
      </c>
      <c r="N196" s="293" t="s">
        <v>40</v>
      </c>
      <c r="O196" s="294"/>
      <c r="P196" s="295">
        <f t="shared" si="21"/>
        <v>0</v>
      </c>
      <c r="Q196" s="295">
        <v>0</v>
      </c>
      <c r="R196" s="295">
        <f t="shared" si="22"/>
        <v>0</v>
      </c>
      <c r="S196" s="295">
        <v>0</v>
      </c>
      <c r="T196" s="296">
        <f t="shared" si="23"/>
        <v>0</v>
      </c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R196" s="297" t="s">
        <v>694</v>
      </c>
      <c r="AT196" s="297" t="s">
        <v>137</v>
      </c>
      <c r="AU196" s="297" t="s">
        <v>80</v>
      </c>
      <c r="AY196" s="192" t="s">
        <v>135</v>
      </c>
      <c r="BE196" s="298">
        <f t="shared" si="24"/>
        <v>0</v>
      </c>
      <c r="BF196" s="298">
        <f t="shared" si="25"/>
        <v>0</v>
      </c>
      <c r="BG196" s="298">
        <f t="shared" si="26"/>
        <v>0</v>
      </c>
      <c r="BH196" s="298">
        <f t="shared" si="27"/>
        <v>0</v>
      </c>
      <c r="BI196" s="298">
        <f t="shared" si="28"/>
        <v>0</v>
      </c>
      <c r="BJ196" s="192" t="s">
        <v>78</v>
      </c>
      <c r="BK196" s="298">
        <f t="shared" si="29"/>
        <v>0</v>
      </c>
      <c r="BL196" s="192" t="s">
        <v>694</v>
      </c>
      <c r="BM196" s="297" t="s">
        <v>690</v>
      </c>
    </row>
    <row r="197" spans="1:65" s="205" customFormat="1" ht="24" customHeight="1" x14ac:dyDescent="0.2">
      <c r="A197" s="201"/>
      <c r="B197" s="202"/>
      <c r="C197" s="309" t="s">
        <v>694</v>
      </c>
      <c r="D197" s="309" t="s">
        <v>479</v>
      </c>
      <c r="E197" s="310" t="s">
        <v>2251</v>
      </c>
      <c r="F197" s="311" t="s">
        <v>2252</v>
      </c>
      <c r="G197" s="312" t="s">
        <v>212</v>
      </c>
      <c r="H197" s="313">
        <v>6.09</v>
      </c>
      <c r="I197" s="168"/>
      <c r="J197" s="314">
        <f t="shared" si="20"/>
        <v>0</v>
      </c>
      <c r="K197" s="311" t="s">
        <v>1</v>
      </c>
      <c r="L197" s="315"/>
      <c r="M197" s="316" t="s">
        <v>1</v>
      </c>
      <c r="N197" s="317" t="s">
        <v>40</v>
      </c>
      <c r="O197" s="294"/>
      <c r="P197" s="295">
        <f t="shared" si="21"/>
        <v>0</v>
      </c>
      <c r="Q197" s="295">
        <v>1E-4</v>
      </c>
      <c r="R197" s="295">
        <f t="shared" si="22"/>
        <v>6.0900000000000006E-4</v>
      </c>
      <c r="S197" s="295">
        <v>0</v>
      </c>
      <c r="T197" s="296">
        <f t="shared" si="23"/>
        <v>0</v>
      </c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R197" s="297" t="s">
        <v>2160</v>
      </c>
      <c r="AT197" s="297" t="s">
        <v>479</v>
      </c>
      <c r="AU197" s="297" t="s">
        <v>80</v>
      </c>
      <c r="AY197" s="192" t="s">
        <v>135</v>
      </c>
      <c r="BE197" s="298">
        <f t="shared" si="24"/>
        <v>0</v>
      </c>
      <c r="BF197" s="298">
        <f t="shared" si="25"/>
        <v>0</v>
      </c>
      <c r="BG197" s="298">
        <f t="shared" si="26"/>
        <v>0</v>
      </c>
      <c r="BH197" s="298">
        <f t="shared" si="27"/>
        <v>0</v>
      </c>
      <c r="BI197" s="298">
        <f t="shared" si="28"/>
        <v>0</v>
      </c>
      <c r="BJ197" s="192" t="s">
        <v>78</v>
      </c>
      <c r="BK197" s="298">
        <f t="shared" si="29"/>
        <v>0</v>
      </c>
      <c r="BL197" s="192" t="s">
        <v>694</v>
      </c>
      <c r="BM197" s="297" t="s">
        <v>694</v>
      </c>
    </row>
    <row r="198" spans="1:65" s="205" customFormat="1" ht="24" customHeight="1" x14ac:dyDescent="0.2">
      <c r="A198" s="201"/>
      <c r="B198" s="202"/>
      <c r="C198" s="286" t="s">
        <v>699</v>
      </c>
      <c r="D198" s="286" t="s">
        <v>137</v>
      </c>
      <c r="E198" s="287" t="s">
        <v>2253</v>
      </c>
      <c r="F198" s="288" t="s">
        <v>2254</v>
      </c>
      <c r="G198" s="289" t="s">
        <v>212</v>
      </c>
      <c r="H198" s="290">
        <v>3</v>
      </c>
      <c r="I198" s="119"/>
      <c r="J198" s="291">
        <f t="shared" si="20"/>
        <v>0</v>
      </c>
      <c r="K198" s="288" t="s">
        <v>1</v>
      </c>
      <c r="L198" s="202"/>
      <c r="M198" s="292" t="s">
        <v>1</v>
      </c>
      <c r="N198" s="293" t="s">
        <v>40</v>
      </c>
      <c r="O198" s="294"/>
      <c r="P198" s="295">
        <f t="shared" si="21"/>
        <v>0</v>
      </c>
      <c r="Q198" s="295">
        <v>0</v>
      </c>
      <c r="R198" s="295">
        <f t="shared" si="22"/>
        <v>0</v>
      </c>
      <c r="S198" s="295">
        <v>0</v>
      </c>
      <c r="T198" s="296">
        <f t="shared" si="23"/>
        <v>0</v>
      </c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R198" s="297" t="s">
        <v>694</v>
      </c>
      <c r="AT198" s="297" t="s">
        <v>137</v>
      </c>
      <c r="AU198" s="297" t="s">
        <v>80</v>
      </c>
      <c r="AY198" s="192" t="s">
        <v>135</v>
      </c>
      <c r="BE198" s="298">
        <f t="shared" si="24"/>
        <v>0</v>
      </c>
      <c r="BF198" s="298">
        <f t="shared" si="25"/>
        <v>0</v>
      </c>
      <c r="BG198" s="298">
        <f t="shared" si="26"/>
        <v>0</v>
      </c>
      <c r="BH198" s="298">
        <f t="shared" si="27"/>
        <v>0</v>
      </c>
      <c r="BI198" s="298">
        <f t="shared" si="28"/>
        <v>0</v>
      </c>
      <c r="BJ198" s="192" t="s">
        <v>78</v>
      </c>
      <c r="BK198" s="298">
        <f t="shared" si="29"/>
        <v>0</v>
      </c>
      <c r="BL198" s="192" t="s">
        <v>694</v>
      </c>
      <c r="BM198" s="297" t="s">
        <v>699</v>
      </c>
    </row>
    <row r="199" spans="1:65" s="205" customFormat="1" ht="24" customHeight="1" x14ac:dyDescent="0.2">
      <c r="A199" s="201"/>
      <c r="B199" s="202"/>
      <c r="C199" s="309" t="s">
        <v>704</v>
      </c>
      <c r="D199" s="309" t="s">
        <v>479</v>
      </c>
      <c r="E199" s="310" t="s">
        <v>2255</v>
      </c>
      <c r="F199" s="311" t="s">
        <v>2256</v>
      </c>
      <c r="G199" s="312" t="s">
        <v>212</v>
      </c>
      <c r="H199" s="313">
        <v>3.0449999999999999</v>
      </c>
      <c r="I199" s="168"/>
      <c r="J199" s="314">
        <f t="shared" si="20"/>
        <v>0</v>
      </c>
      <c r="K199" s="311" t="s">
        <v>1</v>
      </c>
      <c r="L199" s="315"/>
      <c r="M199" s="316" t="s">
        <v>1</v>
      </c>
      <c r="N199" s="317" t="s">
        <v>40</v>
      </c>
      <c r="O199" s="294"/>
      <c r="P199" s="295">
        <f t="shared" si="21"/>
        <v>0</v>
      </c>
      <c r="Q199" s="295">
        <v>3.1E-4</v>
      </c>
      <c r="R199" s="295">
        <f t="shared" si="22"/>
        <v>9.4394999999999993E-4</v>
      </c>
      <c r="S199" s="295">
        <v>0</v>
      </c>
      <c r="T199" s="296">
        <f t="shared" si="23"/>
        <v>0</v>
      </c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R199" s="297" t="s">
        <v>2160</v>
      </c>
      <c r="AT199" s="297" t="s">
        <v>479</v>
      </c>
      <c r="AU199" s="297" t="s">
        <v>80</v>
      </c>
      <c r="AY199" s="192" t="s">
        <v>135</v>
      </c>
      <c r="BE199" s="298">
        <f t="shared" si="24"/>
        <v>0</v>
      </c>
      <c r="BF199" s="298">
        <f t="shared" si="25"/>
        <v>0</v>
      </c>
      <c r="BG199" s="298">
        <f t="shared" si="26"/>
        <v>0</v>
      </c>
      <c r="BH199" s="298">
        <f t="shared" si="27"/>
        <v>0</v>
      </c>
      <c r="BI199" s="298">
        <f t="shared" si="28"/>
        <v>0</v>
      </c>
      <c r="BJ199" s="192" t="s">
        <v>78</v>
      </c>
      <c r="BK199" s="298">
        <f t="shared" si="29"/>
        <v>0</v>
      </c>
      <c r="BL199" s="192" t="s">
        <v>694</v>
      </c>
      <c r="BM199" s="297" t="s">
        <v>704</v>
      </c>
    </row>
    <row r="200" spans="1:65" s="205" customFormat="1" ht="24" customHeight="1" x14ac:dyDescent="0.2">
      <c r="A200" s="201"/>
      <c r="B200" s="202"/>
      <c r="C200" s="286" t="s">
        <v>707</v>
      </c>
      <c r="D200" s="286" t="s">
        <v>137</v>
      </c>
      <c r="E200" s="287" t="s">
        <v>2257</v>
      </c>
      <c r="F200" s="288" t="s">
        <v>2258</v>
      </c>
      <c r="G200" s="289" t="s">
        <v>212</v>
      </c>
      <c r="H200" s="290">
        <v>6</v>
      </c>
      <c r="I200" s="119"/>
      <c r="J200" s="291">
        <f t="shared" si="20"/>
        <v>0</v>
      </c>
      <c r="K200" s="288" t="s">
        <v>1</v>
      </c>
      <c r="L200" s="202"/>
      <c r="M200" s="292" t="s">
        <v>1</v>
      </c>
      <c r="N200" s="293" t="s">
        <v>40</v>
      </c>
      <c r="O200" s="294"/>
      <c r="P200" s="295">
        <f t="shared" si="21"/>
        <v>0</v>
      </c>
      <c r="Q200" s="295">
        <v>0</v>
      </c>
      <c r="R200" s="295">
        <f t="shared" si="22"/>
        <v>0</v>
      </c>
      <c r="S200" s="295">
        <v>0</v>
      </c>
      <c r="T200" s="296">
        <f t="shared" si="23"/>
        <v>0</v>
      </c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R200" s="297" t="s">
        <v>694</v>
      </c>
      <c r="AT200" s="297" t="s">
        <v>137</v>
      </c>
      <c r="AU200" s="297" t="s">
        <v>80</v>
      </c>
      <c r="AY200" s="192" t="s">
        <v>135</v>
      </c>
      <c r="BE200" s="298">
        <f t="shared" si="24"/>
        <v>0</v>
      </c>
      <c r="BF200" s="298">
        <f t="shared" si="25"/>
        <v>0</v>
      </c>
      <c r="BG200" s="298">
        <f t="shared" si="26"/>
        <v>0</v>
      </c>
      <c r="BH200" s="298">
        <f t="shared" si="27"/>
        <v>0</v>
      </c>
      <c r="BI200" s="298">
        <f t="shared" si="28"/>
        <v>0</v>
      </c>
      <c r="BJ200" s="192" t="s">
        <v>78</v>
      </c>
      <c r="BK200" s="298">
        <f t="shared" si="29"/>
        <v>0</v>
      </c>
      <c r="BL200" s="192" t="s">
        <v>694</v>
      </c>
      <c r="BM200" s="297" t="s">
        <v>707</v>
      </c>
    </row>
    <row r="201" spans="1:65" s="205" customFormat="1" ht="24" customHeight="1" x14ac:dyDescent="0.2">
      <c r="A201" s="201"/>
      <c r="B201" s="202"/>
      <c r="C201" s="309" t="s">
        <v>714</v>
      </c>
      <c r="D201" s="309" t="s">
        <v>479</v>
      </c>
      <c r="E201" s="310" t="s">
        <v>2259</v>
      </c>
      <c r="F201" s="311" t="s">
        <v>2260</v>
      </c>
      <c r="G201" s="312" t="s">
        <v>212</v>
      </c>
      <c r="H201" s="313">
        <v>6.09</v>
      </c>
      <c r="I201" s="168"/>
      <c r="J201" s="314">
        <f t="shared" si="20"/>
        <v>0</v>
      </c>
      <c r="K201" s="311" t="s">
        <v>1</v>
      </c>
      <c r="L201" s="315"/>
      <c r="M201" s="316" t="s">
        <v>1</v>
      </c>
      <c r="N201" s="317" t="s">
        <v>40</v>
      </c>
      <c r="O201" s="294"/>
      <c r="P201" s="295">
        <f t="shared" si="21"/>
        <v>0</v>
      </c>
      <c r="Q201" s="295">
        <v>8.4000000000000003E-4</v>
      </c>
      <c r="R201" s="295">
        <f t="shared" si="22"/>
        <v>5.1155999999999997E-3</v>
      </c>
      <c r="S201" s="295">
        <v>0</v>
      </c>
      <c r="T201" s="296">
        <f t="shared" si="23"/>
        <v>0</v>
      </c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R201" s="297" t="s">
        <v>2160</v>
      </c>
      <c r="AT201" s="297" t="s">
        <v>479</v>
      </c>
      <c r="AU201" s="297" t="s">
        <v>80</v>
      </c>
      <c r="AY201" s="192" t="s">
        <v>135</v>
      </c>
      <c r="BE201" s="298">
        <f t="shared" si="24"/>
        <v>0</v>
      </c>
      <c r="BF201" s="298">
        <f t="shared" si="25"/>
        <v>0</v>
      </c>
      <c r="BG201" s="298">
        <f t="shared" si="26"/>
        <v>0</v>
      </c>
      <c r="BH201" s="298">
        <f t="shared" si="27"/>
        <v>0</v>
      </c>
      <c r="BI201" s="298">
        <f t="shared" si="28"/>
        <v>0</v>
      </c>
      <c r="BJ201" s="192" t="s">
        <v>78</v>
      </c>
      <c r="BK201" s="298">
        <f t="shared" si="29"/>
        <v>0</v>
      </c>
      <c r="BL201" s="192" t="s">
        <v>694</v>
      </c>
      <c r="BM201" s="297" t="s">
        <v>714</v>
      </c>
    </row>
    <row r="202" spans="1:65" s="205" customFormat="1" ht="24" customHeight="1" x14ac:dyDescent="0.2">
      <c r="A202" s="201"/>
      <c r="B202" s="202"/>
      <c r="C202" s="286" t="s">
        <v>720</v>
      </c>
      <c r="D202" s="286" t="s">
        <v>137</v>
      </c>
      <c r="E202" s="287" t="s">
        <v>2261</v>
      </c>
      <c r="F202" s="288" t="s">
        <v>2262</v>
      </c>
      <c r="G202" s="289" t="s">
        <v>212</v>
      </c>
      <c r="H202" s="290">
        <v>1</v>
      </c>
      <c r="I202" s="119"/>
      <c r="J202" s="291">
        <f t="shared" si="20"/>
        <v>0</v>
      </c>
      <c r="K202" s="288" t="s">
        <v>1</v>
      </c>
      <c r="L202" s="202"/>
      <c r="M202" s="292" t="s">
        <v>1</v>
      </c>
      <c r="N202" s="293" t="s">
        <v>40</v>
      </c>
      <c r="O202" s="294"/>
      <c r="P202" s="295">
        <f t="shared" si="21"/>
        <v>0</v>
      </c>
      <c r="Q202" s="295">
        <v>0</v>
      </c>
      <c r="R202" s="295">
        <f t="shared" si="22"/>
        <v>0</v>
      </c>
      <c r="S202" s="295">
        <v>0</v>
      </c>
      <c r="T202" s="296">
        <f t="shared" si="23"/>
        <v>0</v>
      </c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R202" s="297" t="s">
        <v>694</v>
      </c>
      <c r="AT202" s="297" t="s">
        <v>137</v>
      </c>
      <c r="AU202" s="297" t="s">
        <v>80</v>
      </c>
      <c r="AY202" s="192" t="s">
        <v>135</v>
      </c>
      <c r="BE202" s="298">
        <f t="shared" si="24"/>
        <v>0</v>
      </c>
      <c r="BF202" s="298">
        <f t="shared" si="25"/>
        <v>0</v>
      </c>
      <c r="BG202" s="298">
        <f t="shared" si="26"/>
        <v>0</v>
      </c>
      <c r="BH202" s="298">
        <f t="shared" si="27"/>
        <v>0</v>
      </c>
      <c r="BI202" s="298">
        <f t="shared" si="28"/>
        <v>0</v>
      </c>
      <c r="BJ202" s="192" t="s">
        <v>78</v>
      </c>
      <c r="BK202" s="298">
        <f t="shared" si="29"/>
        <v>0</v>
      </c>
      <c r="BL202" s="192" t="s">
        <v>694</v>
      </c>
      <c r="BM202" s="297" t="s">
        <v>720</v>
      </c>
    </row>
    <row r="203" spans="1:65" s="205" customFormat="1" ht="24" customHeight="1" x14ac:dyDescent="0.2">
      <c r="A203" s="201"/>
      <c r="B203" s="202"/>
      <c r="C203" s="309" t="s">
        <v>728</v>
      </c>
      <c r="D203" s="309" t="s">
        <v>479</v>
      </c>
      <c r="E203" s="310" t="s">
        <v>2263</v>
      </c>
      <c r="F203" s="311" t="s">
        <v>2264</v>
      </c>
      <c r="G203" s="312" t="s">
        <v>212</v>
      </c>
      <c r="H203" s="313">
        <v>1.0149999999999999</v>
      </c>
      <c r="I203" s="168"/>
      <c r="J203" s="314">
        <f t="shared" si="20"/>
        <v>0</v>
      </c>
      <c r="K203" s="311" t="s">
        <v>1</v>
      </c>
      <c r="L203" s="315"/>
      <c r="M203" s="316" t="s">
        <v>1</v>
      </c>
      <c r="N203" s="317" t="s">
        <v>40</v>
      </c>
      <c r="O203" s="294"/>
      <c r="P203" s="295">
        <f t="shared" si="21"/>
        <v>0</v>
      </c>
      <c r="Q203" s="295">
        <v>1.49E-3</v>
      </c>
      <c r="R203" s="295">
        <f t="shared" si="22"/>
        <v>1.5123499999999998E-3</v>
      </c>
      <c r="S203" s="295">
        <v>0</v>
      </c>
      <c r="T203" s="296">
        <f t="shared" si="23"/>
        <v>0</v>
      </c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R203" s="297" t="s">
        <v>2160</v>
      </c>
      <c r="AT203" s="297" t="s">
        <v>479</v>
      </c>
      <c r="AU203" s="297" t="s">
        <v>80</v>
      </c>
      <c r="AY203" s="192" t="s">
        <v>135</v>
      </c>
      <c r="BE203" s="298">
        <f t="shared" si="24"/>
        <v>0</v>
      </c>
      <c r="BF203" s="298">
        <f t="shared" si="25"/>
        <v>0</v>
      </c>
      <c r="BG203" s="298">
        <f t="shared" si="26"/>
        <v>0</v>
      </c>
      <c r="BH203" s="298">
        <f t="shared" si="27"/>
        <v>0</v>
      </c>
      <c r="BI203" s="298">
        <f t="shared" si="28"/>
        <v>0</v>
      </c>
      <c r="BJ203" s="192" t="s">
        <v>78</v>
      </c>
      <c r="BK203" s="298">
        <f t="shared" si="29"/>
        <v>0</v>
      </c>
      <c r="BL203" s="192" t="s">
        <v>694</v>
      </c>
      <c r="BM203" s="297" t="s">
        <v>728</v>
      </c>
    </row>
    <row r="204" spans="1:65" s="205" customFormat="1" ht="24" customHeight="1" x14ac:dyDescent="0.2">
      <c r="A204" s="201"/>
      <c r="B204" s="202"/>
      <c r="C204" s="286" t="s">
        <v>734</v>
      </c>
      <c r="D204" s="286" t="s">
        <v>137</v>
      </c>
      <c r="E204" s="287" t="s">
        <v>2265</v>
      </c>
      <c r="F204" s="288" t="s">
        <v>2266</v>
      </c>
      <c r="G204" s="289" t="s">
        <v>212</v>
      </c>
      <c r="H204" s="290">
        <v>8</v>
      </c>
      <c r="I204" s="119"/>
      <c r="J204" s="291">
        <f t="shared" si="20"/>
        <v>0</v>
      </c>
      <c r="K204" s="288" t="s">
        <v>1</v>
      </c>
      <c r="L204" s="202"/>
      <c r="M204" s="292" t="s">
        <v>1</v>
      </c>
      <c r="N204" s="293" t="s">
        <v>40</v>
      </c>
      <c r="O204" s="294"/>
      <c r="P204" s="295">
        <f t="shared" si="21"/>
        <v>0</v>
      </c>
      <c r="Q204" s="295">
        <v>0</v>
      </c>
      <c r="R204" s="295">
        <f t="shared" si="22"/>
        <v>0</v>
      </c>
      <c r="S204" s="295">
        <v>0</v>
      </c>
      <c r="T204" s="296">
        <f t="shared" si="23"/>
        <v>0</v>
      </c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R204" s="297" t="s">
        <v>694</v>
      </c>
      <c r="AT204" s="297" t="s">
        <v>137</v>
      </c>
      <c r="AU204" s="297" t="s">
        <v>80</v>
      </c>
      <c r="AY204" s="192" t="s">
        <v>135</v>
      </c>
      <c r="BE204" s="298">
        <f t="shared" si="24"/>
        <v>0</v>
      </c>
      <c r="BF204" s="298">
        <f t="shared" si="25"/>
        <v>0</v>
      </c>
      <c r="BG204" s="298">
        <f t="shared" si="26"/>
        <v>0</v>
      </c>
      <c r="BH204" s="298">
        <f t="shared" si="27"/>
        <v>0</v>
      </c>
      <c r="BI204" s="298">
        <f t="shared" si="28"/>
        <v>0</v>
      </c>
      <c r="BJ204" s="192" t="s">
        <v>78</v>
      </c>
      <c r="BK204" s="298">
        <f t="shared" si="29"/>
        <v>0</v>
      </c>
      <c r="BL204" s="192" t="s">
        <v>694</v>
      </c>
      <c r="BM204" s="297" t="s">
        <v>734</v>
      </c>
    </row>
    <row r="205" spans="1:65" s="205" customFormat="1" ht="24" customHeight="1" x14ac:dyDescent="0.2">
      <c r="A205" s="201"/>
      <c r="B205" s="202"/>
      <c r="C205" s="309" t="s">
        <v>738</v>
      </c>
      <c r="D205" s="309" t="s">
        <v>479</v>
      </c>
      <c r="E205" s="310" t="s">
        <v>2267</v>
      </c>
      <c r="F205" s="311" t="s">
        <v>2268</v>
      </c>
      <c r="G205" s="312" t="s">
        <v>212</v>
      </c>
      <c r="H205" s="313">
        <v>8.1199999999999992</v>
      </c>
      <c r="I205" s="168"/>
      <c r="J205" s="314">
        <f t="shared" si="20"/>
        <v>0</v>
      </c>
      <c r="K205" s="311" t="s">
        <v>1</v>
      </c>
      <c r="L205" s="315"/>
      <c r="M205" s="316" t="s">
        <v>1</v>
      </c>
      <c r="N205" s="317" t="s">
        <v>40</v>
      </c>
      <c r="O205" s="294"/>
      <c r="P205" s="295">
        <f t="shared" si="21"/>
        <v>0</v>
      </c>
      <c r="Q205" s="295">
        <v>3.5999999999999999E-3</v>
      </c>
      <c r="R205" s="295">
        <f t="shared" si="22"/>
        <v>2.9231999999999998E-2</v>
      </c>
      <c r="S205" s="295">
        <v>0</v>
      </c>
      <c r="T205" s="296">
        <f t="shared" si="23"/>
        <v>0</v>
      </c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R205" s="297" t="s">
        <v>2160</v>
      </c>
      <c r="AT205" s="297" t="s">
        <v>479</v>
      </c>
      <c r="AU205" s="297" t="s">
        <v>80</v>
      </c>
      <c r="AY205" s="192" t="s">
        <v>135</v>
      </c>
      <c r="BE205" s="298">
        <f t="shared" si="24"/>
        <v>0</v>
      </c>
      <c r="BF205" s="298">
        <f t="shared" si="25"/>
        <v>0</v>
      </c>
      <c r="BG205" s="298">
        <f t="shared" si="26"/>
        <v>0</v>
      </c>
      <c r="BH205" s="298">
        <f t="shared" si="27"/>
        <v>0</v>
      </c>
      <c r="BI205" s="298">
        <f t="shared" si="28"/>
        <v>0</v>
      </c>
      <c r="BJ205" s="192" t="s">
        <v>78</v>
      </c>
      <c r="BK205" s="298">
        <f t="shared" si="29"/>
        <v>0</v>
      </c>
      <c r="BL205" s="192" t="s">
        <v>694</v>
      </c>
      <c r="BM205" s="297" t="s">
        <v>738</v>
      </c>
    </row>
    <row r="206" spans="1:65" s="205" customFormat="1" ht="16.5" customHeight="1" x14ac:dyDescent="0.2">
      <c r="A206" s="201"/>
      <c r="B206" s="202"/>
      <c r="C206" s="286" t="s">
        <v>744</v>
      </c>
      <c r="D206" s="286" t="s">
        <v>137</v>
      </c>
      <c r="E206" s="287" t="s">
        <v>2269</v>
      </c>
      <c r="F206" s="288" t="s">
        <v>2270</v>
      </c>
      <c r="G206" s="289" t="s">
        <v>212</v>
      </c>
      <c r="H206" s="290">
        <v>2</v>
      </c>
      <c r="I206" s="119"/>
      <c r="J206" s="291">
        <f t="shared" si="20"/>
        <v>0</v>
      </c>
      <c r="K206" s="288" t="s">
        <v>1</v>
      </c>
      <c r="L206" s="202"/>
      <c r="M206" s="292" t="s">
        <v>1</v>
      </c>
      <c r="N206" s="293" t="s">
        <v>40</v>
      </c>
      <c r="O206" s="294"/>
      <c r="P206" s="295">
        <f t="shared" si="21"/>
        <v>0</v>
      </c>
      <c r="Q206" s="295">
        <v>0</v>
      </c>
      <c r="R206" s="295">
        <f t="shared" si="22"/>
        <v>0</v>
      </c>
      <c r="S206" s="295">
        <v>0</v>
      </c>
      <c r="T206" s="296">
        <f t="shared" si="23"/>
        <v>0</v>
      </c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R206" s="297" t="s">
        <v>694</v>
      </c>
      <c r="AT206" s="297" t="s">
        <v>137</v>
      </c>
      <c r="AU206" s="297" t="s">
        <v>80</v>
      </c>
      <c r="AY206" s="192" t="s">
        <v>135</v>
      </c>
      <c r="BE206" s="298">
        <f t="shared" si="24"/>
        <v>0</v>
      </c>
      <c r="BF206" s="298">
        <f t="shared" si="25"/>
        <v>0</v>
      </c>
      <c r="BG206" s="298">
        <f t="shared" si="26"/>
        <v>0</v>
      </c>
      <c r="BH206" s="298">
        <f t="shared" si="27"/>
        <v>0</v>
      </c>
      <c r="BI206" s="298">
        <f t="shared" si="28"/>
        <v>0</v>
      </c>
      <c r="BJ206" s="192" t="s">
        <v>78</v>
      </c>
      <c r="BK206" s="298">
        <f t="shared" si="29"/>
        <v>0</v>
      </c>
      <c r="BL206" s="192" t="s">
        <v>694</v>
      </c>
      <c r="BM206" s="297" t="s">
        <v>744</v>
      </c>
    </row>
    <row r="207" spans="1:65" s="205" customFormat="1" ht="24" customHeight="1" x14ac:dyDescent="0.2">
      <c r="A207" s="201"/>
      <c r="B207" s="202"/>
      <c r="C207" s="309" t="s">
        <v>749</v>
      </c>
      <c r="D207" s="309" t="s">
        <v>479</v>
      </c>
      <c r="E207" s="310" t="s">
        <v>2271</v>
      </c>
      <c r="F207" s="311" t="s">
        <v>2272</v>
      </c>
      <c r="G207" s="312" t="s">
        <v>212</v>
      </c>
      <c r="H207" s="313">
        <v>2.0299999999999998</v>
      </c>
      <c r="I207" s="168"/>
      <c r="J207" s="314">
        <f t="shared" ref="J207:J238" si="30">ROUND(I207*H207,2)</f>
        <v>0</v>
      </c>
      <c r="K207" s="311" t="s">
        <v>1</v>
      </c>
      <c r="L207" s="315"/>
      <c r="M207" s="316" t="s">
        <v>1</v>
      </c>
      <c r="N207" s="317" t="s">
        <v>40</v>
      </c>
      <c r="O207" s="294"/>
      <c r="P207" s="295">
        <f t="shared" ref="P207:P238" si="31">O207*H207</f>
        <v>0</v>
      </c>
      <c r="Q207" s="295">
        <v>4.8900000000000002E-3</v>
      </c>
      <c r="R207" s="295">
        <f t="shared" ref="R207:R238" si="32">Q207*H207</f>
        <v>9.9267000000000001E-3</v>
      </c>
      <c r="S207" s="295">
        <v>0</v>
      </c>
      <c r="T207" s="296">
        <f t="shared" ref="T207:T238" si="33">S207*H207</f>
        <v>0</v>
      </c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R207" s="297" t="s">
        <v>2160</v>
      </c>
      <c r="AT207" s="297" t="s">
        <v>479</v>
      </c>
      <c r="AU207" s="297" t="s">
        <v>80</v>
      </c>
      <c r="AY207" s="192" t="s">
        <v>135</v>
      </c>
      <c r="BE207" s="298">
        <f t="shared" ref="BE207:BE238" si="34">IF(N207="základní",J207,0)</f>
        <v>0</v>
      </c>
      <c r="BF207" s="298">
        <f t="shared" ref="BF207:BF238" si="35">IF(N207="snížená",J207,0)</f>
        <v>0</v>
      </c>
      <c r="BG207" s="298">
        <f t="shared" ref="BG207:BG238" si="36">IF(N207="zákl. přenesená",J207,0)</f>
        <v>0</v>
      </c>
      <c r="BH207" s="298">
        <f t="shared" ref="BH207:BH238" si="37">IF(N207="sníž. přenesená",J207,0)</f>
        <v>0</v>
      </c>
      <c r="BI207" s="298">
        <f t="shared" ref="BI207:BI238" si="38">IF(N207="nulová",J207,0)</f>
        <v>0</v>
      </c>
      <c r="BJ207" s="192" t="s">
        <v>78</v>
      </c>
      <c r="BK207" s="298">
        <f t="shared" ref="BK207:BK238" si="39">ROUND(I207*H207,2)</f>
        <v>0</v>
      </c>
      <c r="BL207" s="192" t="s">
        <v>694</v>
      </c>
      <c r="BM207" s="297" t="s">
        <v>749</v>
      </c>
    </row>
    <row r="208" spans="1:65" s="205" customFormat="1" ht="24" customHeight="1" x14ac:dyDescent="0.2">
      <c r="A208" s="201"/>
      <c r="B208" s="202"/>
      <c r="C208" s="286" t="s">
        <v>755</v>
      </c>
      <c r="D208" s="286" t="s">
        <v>137</v>
      </c>
      <c r="E208" s="287" t="s">
        <v>2273</v>
      </c>
      <c r="F208" s="288" t="s">
        <v>2274</v>
      </c>
      <c r="G208" s="289" t="s">
        <v>212</v>
      </c>
      <c r="H208" s="290">
        <v>2</v>
      </c>
      <c r="I208" s="119"/>
      <c r="J208" s="291">
        <f t="shared" si="30"/>
        <v>0</v>
      </c>
      <c r="K208" s="288" t="s">
        <v>1</v>
      </c>
      <c r="L208" s="202"/>
      <c r="M208" s="292" t="s">
        <v>1</v>
      </c>
      <c r="N208" s="293" t="s">
        <v>40</v>
      </c>
      <c r="O208" s="294"/>
      <c r="P208" s="295">
        <f t="shared" si="31"/>
        <v>0</v>
      </c>
      <c r="Q208" s="295">
        <v>0</v>
      </c>
      <c r="R208" s="295">
        <f t="shared" si="32"/>
        <v>0</v>
      </c>
      <c r="S208" s="295">
        <v>0</v>
      </c>
      <c r="T208" s="296">
        <f t="shared" si="33"/>
        <v>0</v>
      </c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R208" s="297" t="s">
        <v>694</v>
      </c>
      <c r="AT208" s="297" t="s">
        <v>137</v>
      </c>
      <c r="AU208" s="297" t="s">
        <v>80</v>
      </c>
      <c r="AY208" s="192" t="s">
        <v>135</v>
      </c>
      <c r="BE208" s="298">
        <f t="shared" si="34"/>
        <v>0</v>
      </c>
      <c r="BF208" s="298">
        <f t="shared" si="35"/>
        <v>0</v>
      </c>
      <c r="BG208" s="298">
        <f t="shared" si="36"/>
        <v>0</v>
      </c>
      <c r="BH208" s="298">
        <f t="shared" si="37"/>
        <v>0</v>
      </c>
      <c r="BI208" s="298">
        <f t="shared" si="38"/>
        <v>0</v>
      </c>
      <c r="BJ208" s="192" t="s">
        <v>78</v>
      </c>
      <c r="BK208" s="298">
        <f t="shared" si="39"/>
        <v>0</v>
      </c>
      <c r="BL208" s="192" t="s">
        <v>694</v>
      </c>
      <c r="BM208" s="297" t="s">
        <v>755</v>
      </c>
    </row>
    <row r="209" spans="1:65" s="205" customFormat="1" ht="24" customHeight="1" x14ac:dyDescent="0.2">
      <c r="A209" s="201"/>
      <c r="B209" s="202"/>
      <c r="C209" s="309" t="s">
        <v>760</v>
      </c>
      <c r="D209" s="309" t="s">
        <v>479</v>
      </c>
      <c r="E209" s="310" t="s">
        <v>2275</v>
      </c>
      <c r="F209" s="311" t="s">
        <v>2276</v>
      </c>
      <c r="G209" s="312" t="s">
        <v>212</v>
      </c>
      <c r="H209" s="313">
        <v>2.0299999999999998</v>
      </c>
      <c r="I209" s="168"/>
      <c r="J209" s="314">
        <f t="shared" si="30"/>
        <v>0</v>
      </c>
      <c r="K209" s="311" t="s">
        <v>1</v>
      </c>
      <c r="L209" s="315"/>
      <c r="M209" s="316" t="s">
        <v>1</v>
      </c>
      <c r="N209" s="317" t="s">
        <v>40</v>
      </c>
      <c r="O209" s="294"/>
      <c r="P209" s="295">
        <f t="shared" si="31"/>
        <v>0</v>
      </c>
      <c r="Q209" s="295">
        <v>5.2999999999999998E-4</v>
      </c>
      <c r="R209" s="295">
        <f t="shared" si="32"/>
        <v>1.0758999999999999E-3</v>
      </c>
      <c r="S209" s="295">
        <v>0</v>
      </c>
      <c r="T209" s="296">
        <f t="shared" si="33"/>
        <v>0</v>
      </c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R209" s="297" t="s">
        <v>2160</v>
      </c>
      <c r="AT209" s="297" t="s">
        <v>479</v>
      </c>
      <c r="AU209" s="297" t="s">
        <v>80</v>
      </c>
      <c r="AY209" s="192" t="s">
        <v>135</v>
      </c>
      <c r="BE209" s="298">
        <f t="shared" si="34"/>
        <v>0</v>
      </c>
      <c r="BF209" s="298">
        <f t="shared" si="35"/>
        <v>0</v>
      </c>
      <c r="BG209" s="298">
        <f t="shared" si="36"/>
        <v>0</v>
      </c>
      <c r="BH209" s="298">
        <f t="shared" si="37"/>
        <v>0</v>
      </c>
      <c r="BI209" s="298">
        <f t="shared" si="38"/>
        <v>0</v>
      </c>
      <c r="BJ209" s="192" t="s">
        <v>78</v>
      </c>
      <c r="BK209" s="298">
        <f t="shared" si="39"/>
        <v>0</v>
      </c>
      <c r="BL209" s="192" t="s">
        <v>694</v>
      </c>
      <c r="BM209" s="297" t="s">
        <v>760</v>
      </c>
    </row>
    <row r="210" spans="1:65" s="205" customFormat="1" ht="24" customHeight="1" x14ac:dyDescent="0.2">
      <c r="A210" s="201"/>
      <c r="B210" s="202"/>
      <c r="C210" s="286" t="s">
        <v>769</v>
      </c>
      <c r="D210" s="286" t="s">
        <v>137</v>
      </c>
      <c r="E210" s="287" t="s">
        <v>2277</v>
      </c>
      <c r="F210" s="288" t="s">
        <v>2278</v>
      </c>
      <c r="G210" s="289" t="s">
        <v>212</v>
      </c>
      <c r="H210" s="290">
        <v>8</v>
      </c>
      <c r="I210" s="119"/>
      <c r="J210" s="291">
        <f t="shared" si="30"/>
        <v>0</v>
      </c>
      <c r="K210" s="288" t="s">
        <v>1</v>
      </c>
      <c r="L210" s="202"/>
      <c r="M210" s="292" t="s">
        <v>1</v>
      </c>
      <c r="N210" s="293" t="s">
        <v>40</v>
      </c>
      <c r="O210" s="294"/>
      <c r="P210" s="295">
        <f t="shared" si="31"/>
        <v>0</v>
      </c>
      <c r="Q210" s="295">
        <v>0</v>
      </c>
      <c r="R210" s="295">
        <f t="shared" si="32"/>
        <v>0</v>
      </c>
      <c r="S210" s="295">
        <v>0</v>
      </c>
      <c r="T210" s="296">
        <f t="shared" si="33"/>
        <v>0</v>
      </c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R210" s="297" t="s">
        <v>694</v>
      </c>
      <c r="AT210" s="297" t="s">
        <v>137</v>
      </c>
      <c r="AU210" s="297" t="s">
        <v>80</v>
      </c>
      <c r="AY210" s="192" t="s">
        <v>135</v>
      </c>
      <c r="BE210" s="298">
        <f t="shared" si="34"/>
        <v>0</v>
      </c>
      <c r="BF210" s="298">
        <f t="shared" si="35"/>
        <v>0</v>
      </c>
      <c r="BG210" s="298">
        <f t="shared" si="36"/>
        <v>0</v>
      </c>
      <c r="BH210" s="298">
        <f t="shared" si="37"/>
        <v>0</v>
      </c>
      <c r="BI210" s="298">
        <f t="shared" si="38"/>
        <v>0</v>
      </c>
      <c r="BJ210" s="192" t="s">
        <v>78</v>
      </c>
      <c r="BK210" s="298">
        <f t="shared" si="39"/>
        <v>0</v>
      </c>
      <c r="BL210" s="192" t="s">
        <v>694</v>
      </c>
      <c r="BM210" s="297" t="s">
        <v>769</v>
      </c>
    </row>
    <row r="211" spans="1:65" s="205" customFormat="1" ht="24" customHeight="1" x14ac:dyDescent="0.2">
      <c r="A211" s="201"/>
      <c r="B211" s="202"/>
      <c r="C211" s="309" t="s">
        <v>774</v>
      </c>
      <c r="D211" s="309" t="s">
        <v>479</v>
      </c>
      <c r="E211" s="310" t="s">
        <v>2279</v>
      </c>
      <c r="F211" s="311" t="s">
        <v>2280</v>
      </c>
      <c r="G211" s="312" t="s">
        <v>212</v>
      </c>
      <c r="H211" s="313">
        <v>8.1199999999999992</v>
      </c>
      <c r="I211" s="168"/>
      <c r="J211" s="314">
        <f t="shared" si="30"/>
        <v>0</v>
      </c>
      <c r="K211" s="311" t="s">
        <v>1</v>
      </c>
      <c r="L211" s="315"/>
      <c r="M211" s="316" t="s">
        <v>1</v>
      </c>
      <c r="N211" s="317" t="s">
        <v>40</v>
      </c>
      <c r="O211" s="294"/>
      <c r="P211" s="295">
        <f t="shared" si="31"/>
        <v>0</v>
      </c>
      <c r="Q211" s="295">
        <v>1.1800000000000001E-3</v>
      </c>
      <c r="R211" s="295">
        <f t="shared" si="32"/>
        <v>9.5815999999999991E-3</v>
      </c>
      <c r="S211" s="295">
        <v>0</v>
      </c>
      <c r="T211" s="296">
        <f t="shared" si="33"/>
        <v>0</v>
      </c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R211" s="297" t="s">
        <v>2160</v>
      </c>
      <c r="AT211" s="297" t="s">
        <v>479</v>
      </c>
      <c r="AU211" s="297" t="s">
        <v>80</v>
      </c>
      <c r="AY211" s="192" t="s">
        <v>135</v>
      </c>
      <c r="BE211" s="298">
        <f t="shared" si="34"/>
        <v>0</v>
      </c>
      <c r="BF211" s="298">
        <f t="shared" si="35"/>
        <v>0</v>
      </c>
      <c r="BG211" s="298">
        <f t="shared" si="36"/>
        <v>0</v>
      </c>
      <c r="BH211" s="298">
        <f t="shared" si="37"/>
        <v>0</v>
      </c>
      <c r="BI211" s="298">
        <f t="shared" si="38"/>
        <v>0</v>
      </c>
      <c r="BJ211" s="192" t="s">
        <v>78</v>
      </c>
      <c r="BK211" s="298">
        <f t="shared" si="39"/>
        <v>0</v>
      </c>
      <c r="BL211" s="192" t="s">
        <v>694</v>
      </c>
      <c r="BM211" s="297" t="s">
        <v>774</v>
      </c>
    </row>
    <row r="212" spans="1:65" s="205" customFormat="1" ht="24" customHeight="1" x14ac:dyDescent="0.2">
      <c r="A212" s="201"/>
      <c r="B212" s="202"/>
      <c r="C212" s="286" t="s">
        <v>789</v>
      </c>
      <c r="D212" s="286" t="s">
        <v>137</v>
      </c>
      <c r="E212" s="287" t="s">
        <v>2281</v>
      </c>
      <c r="F212" s="288" t="s">
        <v>2282</v>
      </c>
      <c r="G212" s="289" t="s">
        <v>212</v>
      </c>
      <c r="H212" s="290">
        <v>2</v>
      </c>
      <c r="I212" s="119"/>
      <c r="J212" s="291">
        <f t="shared" si="30"/>
        <v>0</v>
      </c>
      <c r="K212" s="288" t="s">
        <v>1</v>
      </c>
      <c r="L212" s="202"/>
      <c r="M212" s="292" t="s">
        <v>1</v>
      </c>
      <c r="N212" s="293" t="s">
        <v>40</v>
      </c>
      <c r="O212" s="294"/>
      <c r="P212" s="295">
        <f t="shared" si="31"/>
        <v>0</v>
      </c>
      <c r="Q212" s="295">
        <v>0</v>
      </c>
      <c r="R212" s="295">
        <f t="shared" si="32"/>
        <v>0</v>
      </c>
      <c r="S212" s="295">
        <v>0</v>
      </c>
      <c r="T212" s="296">
        <f t="shared" si="33"/>
        <v>0</v>
      </c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R212" s="297" t="s">
        <v>694</v>
      </c>
      <c r="AT212" s="297" t="s">
        <v>137</v>
      </c>
      <c r="AU212" s="297" t="s">
        <v>80</v>
      </c>
      <c r="AY212" s="192" t="s">
        <v>135</v>
      </c>
      <c r="BE212" s="298">
        <f t="shared" si="34"/>
        <v>0</v>
      </c>
      <c r="BF212" s="298">
        <f t="shared" si="35"/>
        <v>0</v>
      </c>
      <c r="BG212" s="298">
        <f t="shared" si="36"/>
        <v>0</v>
      </c>
      <c r="BH212" s="298">
        <f t="shared" si="37"/>
        <v>0</v>
      </c>
      <c r="BI212" s="298">
        <f t="shared" si="38"/>
        <v>0</v>
      </c>
      <c r="BJ212" s="192" t="s">
        <v>78</v>
      </c>
      <c r="BK212" s="298">
        <f t="shared" si="39"/>
        <v>0</v>
      </c>
      <c r="BL212" s="192" t="s">
        <v>694</v>
      </c>
      <c r="BM212" s="297" t="s">
        <v>789</v>
      </c>
    </row>
    <row r="213" spans="1:65" s="205" customFormat="1" ht="24" customHeight="1" x14ac:dyDescent="0.2">
      <c r="A213" s="201"/>
      <c r="B213" s="202"/>
      <c r="C213" s="309" t="s">
        <v>794</v>
      </c>
      <c r="D213" s="309" t="s">
        <v>479</v>
      </c>
      <c r="E213" s="310" t="s">
        <v>2283</v>
      </c>
      <c r="F213" s="311" t="s">
        <v>2284</v>
      </c>
      <c r="G213" s="312" t="s">
        <v>212</v>
      </c>
      <c r="H213" s="313">
        <v>2.0299999999999998</v>
      </c>
      <c r="I213" s="168"/>
      <c r="J213" s="314">
        <f t="shared" si="30"/>
        <v>0</v>
      </c>
      <c r="K213" s="311" t="s">
        <v>1</v>
      </c>
      <c r="L213" s="315"/>
      <c r="M213" s="316" t="s">
        <v>1</v>
      </c>
      <c r="N213" s="317" t="s">
        <v>40</v>
      </c>
      <c r="O213" s="294"/>
      <c r="P213" s="295">
        <f t="shared" si="31"/>
        <v>0</v>
      </c>
      <c r="Q213" s="295">
        <v>1.16E-3</v>
      </c>
      <c r="R213" s="295">
        <f t="shared" si="32"/>
        <v>2.3547999999999998E-3</v>
      </c>
      <c r="S213" s="295">
        <v>0</v>
      </c>
      <c r="T213" s="296">
        <f t="shared" si="33"/>
        <v>0</v>
      </c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R213" s="297" t="s">
        <v>2160</v>
      </c>
      <c r="AT213" s="297" t="s">
        <v>479</v>
      </c>
      <c r="AU213" s="297" t="s">
        <v>80</v>
      </c>
      <c r="AY213" s="192" t="s">
        <v>135</v>
      </c>
      <c r="BE213" s="298">
        <f t="shared" si="34"/>
        <v>0</v>
      </c>
      <c r="BF213" s="298">
        <f t="shared" si="35"/>
        <v>0</v>
      </c>
      <c r="BG213" s="298">
        <f t="shared" si="36"/>
        <v>0</v>
      </c>
      <c r="BH213" s="298">
        <f t="shared" si="37"/>
        <v>0</v>
      </c>
      <c r="BI213" s="298">
        <f t="shared" si="38"/>
        <v>0</v>
      </c>
      <c r="BJ213" s="192" t="s">
        <v>78</v>
      </c>
      <c r="BK213" s="298">
        <f t="shared" si="39"/>
        <v>0</v>
      </c>
      <c r="BL213" s="192" t="s">
        <v>694</v>
      </c>
      <c r="BM213" s="297" t="s">
        <v>794</v>
      </c>
    </row>
    <row r="214" spans="1:65" s="205" customFormat="1" ht="24" customHeight="1" x14ac:dyDescent="0.2">
      <c r="A214" s="201"/>
      <c r="B214" s="202"/>
      <c r="C214" s="286" t="s">
        <v>798</v>
      </c>
      <c r="D214" s="286" t="s">
        <v>137</v>
      </c>
      <c r="E214" s="287" t="s">
        <v>2285</v>
      </c>
      <c r="F214" s="288" t="s">
        <v>2286</v>
      </c>
      <c r="G214" s="289" t="s">
        <v>212</v>
      </c>
      <c r="H214" s="290">
        <v>18</v>
      </c>
      <c r="I214" s="119"/>
      <c r="J214" s="291">
        <f t="shared" si="30"/>
        <v>0</v>
      </c>
      <c r="K214" s="288" t="s">
        <v>1</v>
      </c>
      <c r="L214" s="202"/>
      <c r="M214" s="292" t="s">
        <v>1</v>
      </c>
      <c r="N214" s="293" t="s">
        <v>40</v>
      </c>
      <c r="O214" s="294"/>
      <c r="P214" s="295">
        <f t="shared" si="31"/>
        <v>0</v>
      </c>
      <c r="Q214" s="295">
        <v>0</v>
      </c>
      <c r="R214" s="295">
        <f t="shared" si="32"/>
        <v>0</v>
      </c>
      <c r="S214" s="295">
        <v>0</v>
      </c>
      <c r="T214" s="296">
        <f t="shared" si="33"/>
        <v>0</v>
      </c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R214" s="297" t="s">
        <v>694</v>
      </c>
      <c r="AT214" s="297" t="s">
        <v>137</v>
      </c>
      <c r="AU214" s="297" t="s">
        <v>80</v>
      </c>
      <c r="AY214" s="192" t="s">
        <v>135</v>
      </c>
      <c r="BE214" s="298">
        <f t="shared" si="34"/>
        <v>0</v>
      </c>
      <c r="BF214" s="298">
        <f t="shared" si="35"/>
        <v>0</v>
      </c>
      <c r="BG214" s="298">
        <f t="shared" si="36"/>
        <v>0</v>
      </c>
      <c r="BH214" s="298">
        <f t="shared" si="37"/>
        <v>0</v>
      </c>
      <c r="BI214" s="298">
        <f t="shared" si="38"/>
        <v>0</v>
      </c>
      <c r="BJ214" s="192" t="s">
        <v>78</v>
      </c>
      <c r="BK214" s="298">
        <f t="shared" si="39"/>
        <v>0</v>
      </c>
      <c r="BL214" s="192" t="s">
        <v>694</v>
      </c>
      <c r="BM214" s="297" t="s">
        <v>798</v>
      </c>
    </row>
    <row r="215" spans="1:65" s="205" customFormat="1" ht="24" customHeight="1" x14ac:dyDescent="0.2">
      <c r="A215" s="201"/>
      <c r="B215" s="202"/>
      <c r="C215" s="309" t="s">
        <v>804</v>
      </c>
      <c r="D215" s="309" t="s">
        <v>479</v>
      </c>
      <c r="E215" s="310" t="s">
        <v>2287</v>
      </c>
      <c r="F215" s="311" t="s">
        <v>2288</v>
      </c>
      <c r="G215" s="312" t="s">
        <v>212</v>
      </c>
      <c r="H215" s="313">
        <v>18.27</v>
      </c>
      <c r="I215" s="168"/>
      <c r="J215" s="314">
        <f t="shared" si="30"/>
        <v>0</v>
      </c>
      <c r="K215" s="311" t="s">
        <v>1</v>
      </c>
      <c r="L215" s="315"/>
      <c r="M215" s="316" t="s">
        <v>1</v>
      </c>
      <c r="N215" s="317" t="s">
        <v>40</v>
      </c>
      <c r="O215" s="294"/>
      <c r="P215" s="295">
        <f t="shared" si="31"/>
        <v>0</v>
      </c>
      <c r="Q215" s="295">
        <v>1.9499999999999999E-3</v>
      </c>
      <c r="R215" s="295">
        <f t="shared" si="32"/>
        <v>3.5626499999999998E-2</v>
      </c>
      <c r="S215" s="295">
        <v>0</v>
      </c>
      <c r="T215" s="296">
        <f t="shared" si="33"/>
        <v>0</v>
      </c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R215" s="297" t="s">
        <v>2160</v>
      </c>
      <c r="AT215" s="297" t="s">
        <v>479</v>
      </c>
      <c r="AU215" s="297" t="s">
        <v>80</v>
      </c>
      <c r="AY215" s="192" t="s">
        <v>135</v>
      </c>
      <c r="BE215" s="298">
        <f t="shared" si="34"/>
        <v>0</v>
      </c>
      <c r="BF215" s="298">
        <f t="shared" si="35"/>
        <v>0</v>
      </c>
      <c r="BG215" s="298">
        <f t="shared" si="36"/>
        <v>0</v>
      </c>
      <c r="BH215" s="298">
        <f t="shared" si="37"/>
        <v>0</v>
      </c>
      <c r="BI215" s="298">
        <f t="shared" si="38"/>
        <v>0</v>
      </c>
      <c r="BJ215" s="192" t="s">
        <v>78</v>
      </c>
      <c r="BK215" s="298">
        <f t="shared" si="39"/>
        <v>0</v>
      </c>
      <c r="BL215" s="192" t="s">
        <v>694</v>
      </c>
      <c r="BM215" s="297" t="s">
        <v>804</v>
      </c>
    </row>
    <row r="216" spans="1:65" s="205" customFormat="1" ht="24" customHeight="1" x14ac:dyDescent="0.2">
      <c r="A216" s="201"/>
      <c r="B216" s="202"/>
      <c r="C216" s="286" t="s">
        <v>809</v>
      </c>
      <c r="D216" s="286" t="s">
        <v>137</v>
      </c>
      <c r="E216" s="287" t="s">
        <v>2289</v>
      </c>
      <c r="F216" s="288" t="s">
        <v>2290</v>
      </c>
      <c r="G216" s="289" t="s">
        <v>212</v>
      </c>
      <c r="H216" s="290">
        <v>1</v>
      </c>
      <c r="I216" s="119"/>
      <c r="J216" s="291">
        <f t="shared" si="30"/>
        <v>0</v>
      </c>
      <c r="K216" s="288" t="s">
        <v>1</v>
      </c>
      <c r="L216" s="202"/>
      <c r="M216" s="292" t="s">
        <v>1</v>
      </c>
      <c r="N216" s="293" t="s">
        <v>40</v>
      </c>
      <c r="O216" s="294"/>
      <c r="P216" s="295">
        <f t="shared" si="31"/>
        <v>0</v>
      </c>
      <c r="Q216" s="295">
        <v>0</v>
      </c>
      <c r="R216" s="295">
        <f t="shared" si="32"/>
        <v>0</v>
      </c>
      <c r="S216" s="295">
        <v>0</v>
      </c>
      <c r="T216" s="296">
        <f t="shared" si="33"/>
        <v>0</v>
      </c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R216" s="297" t="s">
        <v>141</v>
      </c>
      <c r="AT216" s="297" t="s">
        <v>137</v>
      </c>
      <c r="AU216" s="297" t="s">
        <v>80</v>
      </c>
      <c r="AY216" s="192" t="s">
        <v>135</v>
      </c>
      <c r="BE216" s="298">
        <f t="shared" si="34"/>
        <v>0</v>
      </c>
      <c r="BF216" s="298">
        <f t="shared" si="35"/>
        <v>0</v>
      </c>
      <c r="BG216" s="298">
        <f t="shared" si="36"/>
        <v>0</v>
      </c>
      <c r="BH216" s="298">
        <f t="shared" si="37"/>
        <v>0</v>
      </c>
      <c r="BI216" s="298">
        <f t="shared" si="38"/>
        <v>0</v>
      </c>
      <c r="BJ216" s="192" t="s">
        <v>78</v>
      </c>
      <c r="BK216" s="298">
        <f t="shared" si="39"/>
        <v>0</v>
      </c>
      <c r="BL216" s="192" t="s">
        <v>141</v>
      </c>
      <c r="BM216" s="297" t="s">
        <v>809</v>
      </c>
    </row>
    <row r="217" spans="1:65" s="205" customFormat="1" ht="24" customHeight="1" x14ac:dyDescent="0.2">
      <c r="A217" s="201"/>
      <c r="B217" s="202"/>
      <c r="C217" s="309" t="s">
        <v>814</v>
      </c>
      <c r="D217" s="309" t="s">
        <v>479</v>
      </c>
      <c r="E217" s="310" t="s">
        <v>2291</v>
      </c>
      <c r="F217" s="311" t="s">
        <v>2292</v>
      </c>
      <c r="G217" s="312" t="s">
        <v>1</v>
      </c>
      <c r="H217" s="313">
        <v>2</v>
      </c>
      <c r="I217" s="168"/>
      <c r="J217" s="314">
        <f t="shared" si="30"/>
        <v>0</v>
      </c>
      <c r="K217" s="311" t="s">
        <v>1</v>
      </c>
      <c r="L217" s="315"/>
      <c r="M217" s="316" t="s">
        <v>1</v>
      </c>
      <c r="N217" s="317" t="s">
        <v>40</v>
      </c>
      <c r="O217" s="294"/>
      <c r="P217" s="295">
        <f t="shared" si="31"/>
        <v>0</v>
      </c>
      <c r="Q217" s="295">
        <v>0</v>
      </c>
      <c r="R217" s="295">
        <f t="shared" si="32"/>
        <v>0</v>
      </c>
      <c r="S217" s="295">
        <v>0</v>
      </c>
      <c r="T217" s="296">
        <f t="shared" si="33"/>
        <v>0</v>
      </c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R217" s="297" t="s">
        <v>2160</v>
      </c>
      <c r="AT217" s="297" t="s">
        <v>479</v>
      </c>
      <c r="AU217" s="297" t="s">
        <v>80</v>
      </c>
      <c r="AY217" s="192" t="s">
        <v>135</v>
      </c>
      <c r="BE217" s="298">
        <f t="shared" si="34"/>
        <v>0</v>
      </c>
      <c r="BF217" s="298">
        <f t="shared" si="35"/>
        <v>0</v>
      </c>
      <c r="BG217" s="298">
        <f t="shared" si="36"/>
        <v>0</v>
      </c>
      <c r="BH217" s="298">
        <f t="shared" si="37"/>
        <v>0</v>
      </c>
      <c r="BI217" s="298">
        <f t="shared" si="38"/>
        <v>0</v>
      </c>
      <c r="BJ217" s="192" t="s">
        <v>78</v>
      </c>
      <c r="BK217" s="298">
        <f t="shared" si="39"/>
        <v>0</v>
      </c>
      <c r="BL217" s="192" t="s">
        <v>694</v>
      </c>
      <c r="BM217" s="297" t="s">
        <v>814</v>
      </c>
    </row>
    <row r="218" spans="1:65" s="205" customFormat="1" ht="24" customHeight="1" x14ac:dyDescent="0.2">
      <c r="A218" s="201"/>
      <c r="B218" s="202"/>
      <c r="C218" s="286" t="s">
        <v>818</v>
      </c>
      <c r="D218" s="286" t="s">
        <v>137</v>
      </c>
      <c r="E218" s="287" t="s">
        <v>2293</v>
      </c>
      <c r="F218" s="288" t="s">
        <v>2294</v>
      </c>
      <c r="G218" s="289" t="s">
        <v>212</v>
      </c>
      <c r="H218" s="290">
        <v>1</v>
      </c>
      <c r="I218" s="119"/>
      <c r="J218" s="291">
        <f t="shared" si="30"/>
        <v>0</v>
      </c>
      <c r="K218" s="288" t="s">
        <v>1</v>
      </c>
      <c r="L218" s="202"/>
      <c r="M218" s="292" t="s">
        <v>1</v>
      </c>
      <c r="N218" s="293" t="s">
        <v>40</v>
      </c>
      <c r="O218" s="294"/>
      <c r="P218" s="295">
        <f t="shared" si="31"/>
        <v>0</v>
      </c>
      <c r="Q218" s="295">
        <v>0</v>
      </c>
      <c r="R218" s="295">
        <f t="shared" si="32"/>
        <v>0</v>
      </c>
      <c r="S218" s="295">
        <v>0</v>
      </c>
      <c r="T218" s="296">
        <f t="shared" si="33"/>
        <v>0</v>
      </c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R218" s="297" t="s">
        <v>694</v>
      </c>
      <c r="AT218" s="297" t="s">
        <v>137</v>
      </c>
      <c r="AU218" s="297" t="s">
        <v>80</v>
      </c>
      <c r="AY218" s="192" t="s">
        <v>135</v>
      </c>
      <c r="BE218" s="298">
        <f t="shared" si="34"/>
        <v>0</v>
      </c>
      <c r="BF218" s="298">
        <f t="shared" si="35"/>
        <v>0</v>
      </c>
      <c r="BG218" s="298">
        <f t="shared" si="36"/>
        <v>0</v>
      </c>
      <c r="BH218" s="298">
        <f t="shared" si="37"/>
        <v>0</v>
      </c>
      <c r="BI218" s="298">
        <f t="shared" si="38"/>
        <v>0</v>
      </c>
      <c r="BJ218" s="192" t="s">
        <v>78</v>
      </c>
      <c r="BK218" s="298">
        <f t="shared" si="39"/>
        <v>0</v>
      </c>
      <c r="BL218" s="192" t="s">
        <v>694</v>
      </c>
      <c r="BM218" s="297" t="s">
        <v>818</v>
      </c>
    </row>
    <row r="219" spans="1:65" s="205" customFormat="1" ht="36" customHeight="1" x14ac:dyDescent="0.2">
      <c r="A219" s="201"/>
      <c r="B219" s="202"/>
      <c r="C219" s="309" t="s">
        <v>824</v>
      </c>
      <c r="D219" s="309" t="s">
        <v>479</v>
      </c>
      <c r="E219" s="310" t="s">
        <v>2295</v>
      </c>
      <c r="F219" s="311" t="s">
        <v>2296</v>
      </c>
      <c r="G219" s="312" t="s">
        <v>212</v>
      </c>
      <c r="H219" s="313">
        <v>1</v>
      </c>
      <c r="I219" s="168"/>
      <c r="J219" s="314">
        <f t="shared" si="30"/>
        <v>0</v>
      </c>
      <c r="K219" s="311" t="s">
        <v>1</v>
      </c>
      <c r="L219" s="315"/>
      <c r="M219" s="316" t="s">
        <v>1</v>
      </c>
      <c r="N219" s="317" t="s">
        <v>40</v>
      </c>
      <c r="O219" s="294"/>
      <c r="P219" s="295">
        <f t="shared" si="31"/>
        <v>0</v>
      </c>
      <c r="Q219" s="295">
        <v>1.8030000000000001E-2</v>
      </c>
      <c r="R219" s="295">
        <f t="shared" si="32"/>
        <v>1.8030000000000001E-2</v>
      </c>
      <c r="S219" s="295">
        <v>0</v>
      </c>
      <c r="T219" s="296">
        <f t="shared" si="33"/>
        <v>0</v>
      </c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R219" s="297" t="s">
        <v>2160</v>
      </c>
      <c r="AT219" s="297" t="s">
        <v>479</v>
      </c>
      <c r="AU219" s="297" t="s">
        <v>80</v>
      </c>
      <c r="AY219" s="192" t="s">
        <v>135</v>
      </c>
      <c r="BE219" s="298">
        <f t="shared" si="34"/>
        <v>0</v>
      </c>
      <c r="BF219" s="298">
        <f t="shared" si="35"/>
        <v>0</v>
      </c>
      <c r="BG219" s="298">
        <f t="shared" si="36"/>
        <v>0</v>
      </c>
      <c r="BH219" s="298">
        <f t="shared" si="37"/>
        <v>0</v>
      </c>
      <c r="BI219" s="298">
        <f t="shared" si="38"/>
        <v>0</v>
      </c>
      <c r="BJ219" s="192" t="s">
        <v>78</v>
      </c>
      <c r="BK219" s="298">
        <f t="shared" si="39"/>
        <v>0</v>
      </c>
      <c r="BL219" s="192" t="s">
        <v>694</v>
      </c>
      <c r="BM219" s="297" t="s">
        <v>824</v>
      </c>
    </row>
    <row r="220" spans="1:65" s="205" customFormat="1" ht="24" customHeight="1" x14ac:dyDescent="0.2">
      <c r="A220" s="201"/>
      <c r="B220" s="202"/>
      <c r="C220" s="286" t="s">
        <v>828</v>
      </c>
      <c r="D220" s="286" t="s">
        <v>137</v>
      </c>
      <c r="E220" s="287" t="s">
        <v>2297</v>
      </c>
      <c r="F220" s="288" t="s">
        <v>2298</v>
      </c>
      <c r="G220" s="289" t="s">
        <v>212</v>
      </c>
      <c r="H220" s="290">
        <v>1</v>
      </c>
      <c r="I220" s="119"/>
      <c r="J220" s="291">
        <f t="shared" si="30"/>
        <v>0</v>
      </c>
      <c r="K220" s="288" t="s">
        <v>1</v>
      </c>
      <c r="L220" s="202"/>
      <c r="M220" s="292" t="s">
        <v>1</v>
      </c>
      <c r="N220" s="293" t="s">
        <v>40</v>
      </c>
      <c r="O220" s="294"/>
      <c r="P220" s="295">
        <f t="shared" si="31"/>
        <v>0</v>
      </c>
      <c r="Q220" s="295">
        <v>0</v>
      </c>
      <c r="R220" s="295">
        <f t="shared" si="32"/>
        <v>0</v>
      </c>
      <c r="S220" s="295">
        <v>0</v>
      </c>
      <c r="T220" s="296">
        <f t="shared" si="33"/>
        <v>0</v>
      </c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R220" s="297" t="s">
        <v>694</v>
      </c>
      <c r="AT220" s="297" t="s">
        <v>137</v>
      </c>
      <c r="AU220" s="297" t="s">
        <v>80</v>
      </c>
      <c r="AY220" s="192" t="s">
        <v>135</v>
      </c>
      <c r="BE220" s="298">
        <f t="shared" si="34"/>
        <v>0</v>
      </c>
      <c r="BF220" s="298">
        <f t="shared" si="35"/>
        <v>0</v>
      </c>
      <c r="BG220" s="298">
        <f t="shared" si="36"/>
        <v>0</v>
      </c>
      <c r="BH220" s="298">
        <f t="shared" si="37"/>
        <v>0</v>
      </c>
      <c r="BI220" s="298">
        <f t="shared" si="38"/>
        <v>0</v>
      </c>
      <c r="BJ220" s="192" t="s">
        <v>78</v>
      </c>
      <c r="BK220" s="298">
        <f t="shared" si="39"/>
        <v>0</v>
      </c>
      <c r="BL220" s="192" t="s">
        <v>694</v>
      </c>
      <c r="BM220" s="297" t="s">
        <v>828</v>
      </c>
    </row>
    <row r="221" spans="1:65" s="205" customFormat="1" ht="24" customHeight="1" x14ac:dyDescent="0.2">
      <c r="A221" s="201"/>
      <c r="B221" s="202"/>
      <c r="C221" s="309" t="s">
        <v>834</v>
      </c>
      <c r="D221" s="309" t="s">
        <v>479</v>
      </c>
      <c r="E221" s="310" t="s">
        <v>2299</v>
      </c>
      <c r="F221" s="311" t="s">
        <v>2300</v>
      </c>
      <c r="G221" s="312" t="s">
        <v>212</v>
      </c>
      <c r="H221" s="313">
        <v>1</v>
      </c>
      <c r="I221" s="168"/>
      <c r="J221" s="314">
        <f t="shared" si="30"/>
        <v>0</v>
      </c>
      <c r="K221" s="311" t="s">
        <v>1</v>
      </c>
      <c r="L221" s="315"/>
      <c r="M221" s="316" t="s">
        <v>1</v>
      </c>
      <c r="N221" s="317" t="s">
        <v>40</v>
      </c>
      <c r="O221" s="294"/>
      <c r="P221" s="295">
        <f t="shared" si="31"/>
        <v>0</v>
      </c>
      <c r="Q221" s="295">
        <v>9.0000000000000006E-5</v>
      </c>
      <c r="R221" s="295">
        <f t="shared" si="32"/>
        <v>9.0000000000000006E-5</v>
      </c>
      <c r="S221" s="295">
        <v>0</v>
      </c>
      <c r="T221" s="296">
        <f t="shared" si="33"/>
        <v>0</v>
      </c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R221" s="297" t="s">
        <v>2160</v>
      </c>
      <c r="AT221" s="297" t="s">
        <v>479</v>
      </c>
      <c r="AU221" s="297" t="s">
        <v>80</v>
      </c>
      <c r="AY221" s="192" t="s">
        <v>135</v>
      </c>
      <c r="BE221" s="298">
        <f t="shared" si="34"/>
        <v>0</v>
      </c>
      <c r="BF221" s="298">
        <f t="shared" si="35"/>
        <v>0</v>
      </c>
      <c r="BG221" s="298">
        <f t="shared" si="36"/>
        <v>0</v>
      </c>
      <c r="BH221" s="298">
        <f t="shared" si="37"/>
        <v>0</v>
      </c>
      <c r="BI221" s="298">
        <f t="shared" si="38"/>
        <v>0</v>
      </c>
      <c r="BJ221" s="192" t="s">
        <v>78</v>
      </c>
      <c r="BK221" s="298">
        <f t="shared" si="39"/>
        <v>0</v>
      </c>
      <c r="BL221" s="192" t="s">
        <v>694</v>
      </c>
      <c r="BM221" s="297" t="s">
        <v>834</v>
      </c>
    </row>
    <row r="222" spans="1:65" s="205" customFormat="1" ht="24" customHeight="1" x14ac:dyDescent="0.2">
      <c r="A222" s="201"/>
      <c r="B222" s="202"/>
      <c r="C222" s="286" t="s">
        <v>838</v>
      </c>
      <c r="D222" s="286" t="s">
        <v>137</v>
      </c>
      <c r="E222" s="287" t="s">
        <v>2301</v>
      </c>
      <c r="F222" s="288" t="s">
        <v>2302</v>
      </c>
      <c r="G222" s="289" t="s">
        <v>212</v>
      </c>
      <c r="H222" s="290">
        <v>1</v>
      </c>
      <c r="I222" s="119"/>
      <c r="J222" s="291">
        <f t="shared" si="30"/>
        <v>0</v>
      </c>
      <c r="K222" s="288" t="s">
        <v>1</v>
      </c>
      <c r="L222" s="202"/>
      <c r="M222" s="292" t="s">
        <v>1</v>
      </c>
      <c r="N222" s="293" t="s">
        <v>40</v>
      </c>
      <c r="O222" s="294"/>
      <c r="P222" s="295">
        <f t="shared" si="31"/>
        <v>0</v>
      </c>
      <c r="Q222" s="295">
        <v>0</v>
      </c>
      <c r="R222" s="295">
        <f t="shared" si="32"/>
        <v>0</v>
      </c>
      <c r="S222" s="295">
        <v>0</v>
      </c>
      <c r="T222" s="296">
        <f t="shared" si="33"/>
        <v>0</v>
      </c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R222" s="297" t="s">
        <v>694</v>
      </c>
      <c r="AT222" s="297" t="s">
        <v>137</v>
      </c>
      <c r="AU222" s="297" t="s">
        <v>80</v>
      </c>
      <c r="AY222" s="192" t="s">
        <v>135</v>
      </c>
      <c r="BE222" s="298">
        <f t="shared" si="34"/>
        <v>0</v>
      </c>
      <c r="BF222" s="298">
        <f t="shared" si="35"/>
        <v>0</v>
      </c>
      <c r="BG222" s="298">
        <f t="shared" si="36"/>
        <v>0</v>
      </c>
      <c r="BH222" s="298">
        <f t="shared" si="37"/>
        <v>0</v>
      </c>
      <c r="BI222" s="298">
        <f t="shared" si="38"/>
        <v>0</v>
      </c>
      <c r="BJ222" s="192" t="s">
        <v>78</v>
      </c>
      <c r="BK222" s="298">
        <f t="shared" si="39"/>
        <v>0</v>
      </c>
      <c r="BL222" s="192" t="s">
        <v>694</v>
      </c>
      <c r="BM222" s="297" t="s">
        <v>838</v>
      </c>
    </row>
    <row r="223" spans="1:65" s="205" customFormat="1" ht="24" customHeight="1" x14ac:dyDescent="0.2">
      <c r="A223" s="201"/>
      <c r="B223" s="202"/>
      <c r="C223" s="309" t="s">
        <v>230</v>
      </c>
      <c r="D223" s="309" t="s">
        <v>479</v>
      </c>
      <c r="E223" s="310" t="s">
        <v>2303</v>
      </c>
      <c r="F223" s="311" t="s">
        <v>2304</v>
      </c>
      <c r="G223" s="312" t="s">
        <v>212</v>
      </c>
      <c r="H223" s="313">
        <v>1</v>
      </c>
      <c r="I223" s="168"/>
      <c r="J223" s="314">
        <f t="shared" si="30"/>
        <v>0</v>
      </c>
      <c r="K223" s="311" t="s">
        <v>1</v>
      </c>
      <c r="L223" s="315"/>
      <c r="M223" s="316" t="s">
        <v>1</v>
      </c>
      <c r="N223" s="317" t="s">
        <v>40</v>
      </c>
      <c r="O223" s="294"/>
      <c r="P223" s="295">
        <f t="shared" si="31"/>
        <v>0</v>
      </c>
      <c r="Q223" s="295">
        <v>6.6E-4</v>
      </c>
      <c r="R223" s="295">
        <f t="shared" si="32"/>
        <v>6.6E-4</v>
      </c>
      <c r="S223" s="295">
        <v>0</v>
      </c>
      <c r="T223" s="296">
        <f t="shared" si="33"/>
        <v>0</v>
      </c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R223" s="297" t="s">
        <v>2160</v>
      </c>
      <c r="AT223" s="297" t="s">
        <v>479</v>
      </c>
      <c r="AU223" s="297" t="s">
        <v>80</v>
      </c>
      <c r="AY223" s="192" t="s">
        <v>135</v>
      </c>
      <c r="BE223" s="298">
        <f t="shared" si="34"/>
        <v>0</v>
      </c>
      <c r="BF223" s="298">
        <f t="shared" si="35"/>
        <v>0</v>
      </c>
      <c r="BG223" s="298">
        <f t="shared" si="36"/>
        <v>0</v>
      </c>
      <c r="BH223" s="298">
        <f t="shared" si="37"/>
        <v>0</v>
      </c>
      <c r="BI223" s="298">
        <f t="shared" si="38"/>
        <v>0</v>
      </c>
      <c r="BJ223" s="192" t="s">
        <v>78</v>
      </c>
      <c r="BK223" s="298">
        <f t="shared" si="39"/>
        <v>0</v>
      </c>
      <c r="BL223" s="192" t="s">
        <v>694</v>
      </c>
      <c r="BM223" s="297" t="s">
        <v>230</v>
      </c>
    </row>
    <row r="224" spans="1:65" s="205" customFormat="1" ht="24" customHeight="1" x14ac:dyDescent="0.2">
      <c r="A224" s="201"/>
      <c r="B224" s="202"/>
      <c r="C224" s="286" t="s">
        <v>846</v>
      </c>
      <c r="D224" s="286" t="s">
        <v>137</v>
      </c>
      <c r="E224" s="287" t="s">
        <v>2305</v>
      </c>
      <c r="F224" s="288" t="s">
        <v>2306</v>
      </c>
      <c r="G224" s="289" t="s">
        <v>212</v>
      </c>
      <c r="H224" s="290">
        <v>2</v>
      </c>
      <c r="I224" s="119"/>
      <c r="J224" s="291">
        <f t="shared" si="30"/>
        <v>0</v>
      </c>
      <c r="K224" s="288" t="s">
        <v>1</v>
      </c>
      <c r="L224" s="202"/>
      <c r="M224" s="292" t="s">
        <v>1</v>
      </c>
      <c r="N224" s="293" t="s">
        <v>40</v>
      </c>
      <c r="O224" s="294"/>
      <c r="P224" s="295">
        <f t="shared" si="31"/>
        <v>0</v>
      </c>
      <c r="Q224" s="295">
        <v>0</v>
      </c>
      <c r="R224" s="295">
        <f t="shared" si="32"/>
        <v>0</v>
      </c>
      <c r="S224" s="295">
        <v>0</v>
      </c>
      <c r="T224" s="296">
        <f t="shared" si="33"/>
        <v>0</v>
      </c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R224" s="297" t="s">
        <v>694</v>
      </c>
      <c r="AT224" s="297" t="s">
        <v>137</v>
      </c>
      <c r="AU224" s="297" t="s">
        <v>80</v>
      </c>
      <c r="AY224" s="192" t="s">
        <v>135</v>
      </c>
      <c r="BE224" s="298">
        <f t="shared" si="34"/>
        <v>0</v>
      </c>
      <c r="BF224" s="298">
        <f t="shared" si="35"/>
        <v>0</v>
      </c>
      <c r="BG224" s="298">
        <f t="shared" si="36"/>
        <v>0</v>
      </c>
      <c r="BH224" s="298">
        <f t="shared" si="37"/>
        <v>0</v>
      </c>
      <c r="BI224" s="298">
        <f t="shared" si="38"/>
        <v>0</v>
      </c>
      <c r="BJ224" s="192" t="s">
        <v>78</v>
      </c>
      <c r="BK224" s="298">
        <f t="shared" si="39"/>
        <v>0</v>
      </c>
      <c r="BL224" s="192" t="s">
        <v>694</v>
      </c>
      <c r="BM224" s="297" t="s">
        <v>846</v>
      </c>
    </row>
    <row r="225" spans="1:65" s="205" customFormat="1" ht="24" customHeight="1" x14ac:dyDescent="0.2">
      <c r="A225" s="201"/>
      <c r="B225" s="202"/>
      <c r="C225" s="309" t="s">
        <v>850</v>
      </c>
      <c r="D225" s="309" t="s">
        <v>479</v>
      </c>
      <c r="E225" s="310" t="s">
        <v>2307</v>
      </c>
      <c r="F225" s="311" t="s">
        <v>2308</v>
      </c>
      <c r="G225" s="312" t="s">
        <v>212</v>
      </c>
      <c r="H225" s="313">
        <v>2</v>
      </c>
      <c r="I225" s="168"/>
      <c r="J225" s="314">
        <f t="shared" si="30"/>
        <v>0</v>
      </c>
      <c r="K225" s="311" t="s">
        <v>1</v>
      </c>
      <c r="L225" s="315"/>
      <c r="M225" s="316" t="s">
        <v>1</v>
      </c>
      <c r="N225" s="317" t="s">
        <v>40</v>
      </c>
      <c r="O225" s="294"/>
      <c r="P225" s="295">
        <f t="shared" si="31"/>
        <v>0</v>
      </c>
      <c r="Q225" s="295">
        <v>1.1299999999999999E-3</v>
      </c>
      <c r="R225" s="295">
        <f t="shared" si="32"/>
        <v>2.2599999999999999E-3</v>
      </c>
      <c r="S225" s="295">
        <v>0</v>
      </c>
      <c r="T225" s="296">
        <f t="shared" si="33"/>
        <v>0</v>
      </c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R225" s="297" t="s">
        <v>2160</v>
      </c>
      <c r="AT225" s="297" t="s">
        <v>479</v>
      </c>
      <c r="AU225" s="297" t="s">
        <v>80</v>
      </c>
      <c r="AY225" s="192" t="s">
        <v>135</v>
      </c>
      <c r="BE225" s="298">
        <f t="shared" si="34"/>
        <v>0</v>
      </c>
      <c r="BF225" s="298">
        <f t="shared" si="35"/>
        <v>0</v>
      </c>
      <c r="BG225" s="298">
        <f t="shared" si="36"/>
        <v>0</v>
      </c>
      <c r="BH225" s="298">
        <f t="shared" si="37"/>
        <v>0</v>
      </c>
      <c r="BI225" s="298">
        <f t="shared" si="38"/>
        <v>0</v>
      </c>
      <c r="BJ225" s="192" t="s">
        <v>78</v>
      </c>
      <c r="BK225" s="298">
        <f t="shared" si="39"/>
        <v>0</v>
      </c>
      <c r="BL225" s="192" t="s">
        <v>694</v>
      </c>
      <c r="BM225" s="297" t="s">
        <v>850</v>
      </c>
    </row>
    <row r="226" spans="1:65" s="205" customFormat="1" ht="24" customHeight="1" x14ac:dyDescent="0.2">
      <c r="A226" s="201"/>
      <c r="B226" s="202"/>
      <c r="C226" s="286" t="s">
        <v>855</v>
      </c>
      <c r="D226" s="286" t="s">
        <v>137</v>
      </c>
      <c r="E226" s="287" t="s">
        <v>2309</v>
      </c>
      <c r="F226" s="288" t="s">
        <v>2310</v>
      </c>
      <c r="G226" s="289" t="s">
        <v>212</v>
      </c>
      <c r="H226" s="290">
        <v>4</v>
      </c>
      <c r="I226" s="119"/>
      <c r="J226" s="291">
        <f t="shared" si="30"/>
        <v>0</v>
      </c>
      <c r="K226" s="288" t="s">
        <v>1</v>
      </c>
      <c r="L226" s="202"/>
      <c r="M226" s="292" t="s">
        <v>1</v>
      </c>
      <c r="N226" s="293" t="s">
        <v>40</v>
      </c>
      <c r="O226" s="294"/>
      <c r="P226" s="295">
        <f t="shared" si="31"/>
        <v>0</v>
      </c>
      <c r="Q226" s="295">
        <v>0</v>
      </c>
      <c r="R226" s="295">
        <f t="shared" si="32"/>
        <v>0</v>
      </c>
      <c r="S226" s="295">
        <v>0</v>
      </c>
      <c r="T226" s="296">
        <f t="shared" si="33"/>
        <v>0</v>
      </c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R226" s="297" t="s">
        <v>694</v>
      </c>
      <c r="AT226" s="297" t="s">
        <v>137</v>
      </c>
      <c r="AU226" s="297" t="s">
        <v>80</v>
      </c>
      <c r="AY226" s="192" t="s">
        <v>135</v>
      </c>
      <c r="BE226" s="298">
        <f t="shared" si="34"/>
        <v>0</v>
      </c>
      <c r="BF226" s="298">
        <f t="shared" si="35"/>
        <v>0</v>
      </c>
      <c r="BG226" s="298">
        <f t="shared" si="36"/>
        <v>0</v>
      </c>
      <c r="BH226" s="298">
        <f t="shared" si="37"/>
        <v>0</v>
      </c>
      <c r="BI226" s="298">
        <f t="shared" si="38"/>
        <v>0</v>
      </c>
      <c r="BJ226" s="192" t="s">
        <v>78</v>
      </c>
      <c r="BK226" s="298">
        <f t="shared" si="39"/>
        <v>0</v>
      </c>
      <c r="BL226" s="192" t="s">
        <v>694</v>
      </c>
      <c r="BM226" s="297" t="s">
        <v>855</v>
      </c>
    </row>
    <row r="227" spans="1:65" s="205" customFormat="1" ht="24" customHeight="1" x14ac:dyDescent="0.2">
      <c r="A227" s="201"/>
      <c r="B227" s="202"/>
      <c r="C227" s="309" t="s">
        <v>859</v>
      </c>
      <c r="D227" s="309" t="s">
        <v>479</v>
      </c>
      <c r="E227" s="310" t="s">
        <v>2311</v>
      </c>
      <c r="F227" s="311" t="s">
        <v>2312</v>
      </c>
      <c r="G227" s="312" t="s">
        <v>212</v>
      </c>
      <c r="H227" s="313">
        <v>4</v>
      </c>
      <c r="I227" s="168"/>
      <c r="J227" s="314">
        <f t="shared" si="30"/>
        <v>0</v>
      </c>
      <c r="K227" s="311" t="s">
        <v>1</v>
      </c>
      <c r="L227" s="315"/>
      <c r="M227" s="316" t="s">
        <v>1</v>
      </c>
      <c r="N227" s="317" t="s">
        <v>40</v>
      </c>
      <c r="O227" s="294"/>
      <c r="P227" s="295">
        <f t="shared" si="31"/>
        <v>0</v>
      </c>
      <c r="Q227" s="295">
        <v>2.98E-3</v>
      </c>
      <c r="R227" s="295">
        <f t="shared" si="32"/>
        <v>1.192E-2</v>
      </c>
      <c r="S227" s="295">
        <v>0</v>
      </c>
      <c r="T227" s="296">
        <f t="shared" si="33"/>
        <v>0</v>
      </c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R227" s="297" t="s">
        <v>2160</v>
      </c>
      <c r="AT227" s="297" t="s">
        <v>479</v>
      </c>
      <c r="AU227" s="297" t="s">
        <v>80</v>
      </c>
      <c r="AY227" s="192" t="s">
        <v>135</v>
      </c>
      <c r="BE227" s="298">
        <f t="shared" si="34"/>
        <v>0</v>
      </c>
      <c r="BF227" s="298">
        <f t="shared" si="35"/>
        <v>0</v>
      </c>
      <c r="BG227" s="298">
        <f t="shared" si="36"/>
        <v>0</v>
      </c>
      <c r="BH227" s="298">
        <f t="shared" si="37"/>
        <v>0</v>
      </c>
      <c r="BI227" s="298">
        <f t="shared" si="38"/>
        <v>0</v>
      </c>
      <c r="BJ227" s="192" t="s">
        <v>78</v>
      </c>
      <c r="BK227" s="298">
        <f t="shared" si="39"/>
        <v>0</v>
      </c>
      <c r="BL227" s="192" t="s">
        <v>694</v>
      </c>
      <c r="BM227" s="297" t="s">
        <v>859</v>
      </c>
    </row>
    <row r="228" spans="1:65" s="205" customFormat="1" ht="24" customHeight="1" x14ac:dyDescent="0.2">
      <c r="A228" s="201"/>
      <c r="B228" s="202"/>
      <c r="C228" s="286" t="s">
        <v>864</v>
      </c>
      <c r="D228" s="286" t="s">
        <v>137</v>
      </c>
      <c r="E228" s="287" t="s">
        <v>2313</v>
      </c>
      <c r="F228" s="288" t="s">
        <v>2314</v>
      </c>
      <c r="G228" s="289" t="s">
        <v>212</v>
      </c>
      <c r="H228" s="290">
        <v>1</v>
      </c>
      <c r="I228" s="119"/>
      <c r="J228" s="291">
        <f t="shared" si="30"/>
        <v>0</v>
      </c>
      <c r="K228" s="288" t="s">
        <v>1</v>
      </c>
      <c r="L228" s="202"/>
      <c r="M228" s="292" t="s">
        <v>1</v>
      </c>
      <c r="N228" s="293" t="s">
        <v>40</v>
      </c>
      <c r="O228" s="294"/>
      <c r="P228" s="295">
        <f t="shared" si="31"/>
        <v>0</v>
      </c>
      <c r="Q228" s="295">
        <v>0</v>
      </c>
      <c r="R228" s="295">
        <f t="shared" si="32"/>
        <v>0</v>
      </c>
      <c r="S228" s="295">
        <v>0</v>
      </c>
      <c r="T228" s="296">
        <f t="shared" si="33"/>
        <v>0</v>
      </c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R228" s="297" t="s">
        <v>694</v>
      </c>
      <c r="AT228" s="297" t="s">
        <v>137</v>
      </c>
      <c r="AU228" s="297" t="s">
        <v>80</v>
      </c>
      <c r="AY228" s="192" t="s">
        <v>135</v>
      </c>
      <c r="BE228" s="298">
        <f t="shared" si="34"/>
        <v>0</v>
      </c>
      <c r="BF228" s="298">
        <f t="shared" si="35"/>
        <v>0</v>
      </c>
      <c r="BG228" s="298">
        <f t="shared" si="36"/>
        <v>0</v>
      </c>
      <c r="BH228" s="298">
        <f t="shared" si="37"/>
        <v>0</v>
      </c>
      <c r="BI228" s="298">
        <f t="shared" si="38"/>
        <v>0</v>
      </c>
      <c r="BJ228" s="192" t="s">
        <v>78</v>
      </c>
      <c r="BK228" s="298">
        <f t="shared" si="39"/>
        <v>0</v>
      </c>
      <c r="BL228" s="192" t="s">
        <v>694</v>
      </c>
      <c r="BM228" s="297" t="s">
        <v>864</v>
      </c>
    </row>
    <row r="229" spans="1:65" s="205" customFormat="1" ht="36" customHeight="1" x14ac:dyDescent="0.2">
      <c r="A229" s="201"/>
      <c r="B229" s="202"/>
      <c r="C229" s="309" t="s">
        <v>869</v>
      </c>
      <c r="D229" s="309" t="s">
        <v>479</v>
      </c>
      <c r="E229" s="310" t="s">
        <v>2315</v>
      </c>
      <c r="F229" s="311" t="s">
        <v>2316</v>
      </c>
      <c r="G229" s="312" t="s">
        <v>212</v>
      </c>
      <c r="H229" s="313">
        <v>1</v>
      </c>
      <c r="I229" s="168"/>
      <c r="J229" s="314">
        <f t="shared" si="30"/>
        <v>0</v>
      </c>
      <c r="K229" s="311" t="s">
        <v>1</v>
      </c>
      <c r="L229" s="315"/>
      <c r="M229" s="316" t="s">
        <v>1</v>
      </c>
      <c r="N229" s="317" t="s">
        <v>40</v>
      </c>
      <c r="O229" s="294"/>
      <c r="P229" s="295">
        <f t="shared" si="31"/>
        <v>0</v>
      </c>
      <c r="Q229" s="295">
        <v>5.0000000000000001E-3</v>
      </c>
      <c r="R229" s="295">
        <f t="shared" si="32"/>
        <v>5.0000000000000001E-3</v>
      </c>
      <c r="S229" s="295">
        <v>0</v>
      </c>
      <c r="T229" s="296">
        <f t="shared" si="33"/>
        <v>0</v>
      </c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R229" s="297" t="s">
        <v>2160</v>
      </c>
      <c r="AT229" s="297" t="s">
        <v>479</v>
      </c>
      <c r="AU229" s="297" t="s">
        <v>80</v>
      </c>
      <c r="AY229" s="192" t="s">
        <v>135</v>
      </c>
      <c r="BE229" s="298">
        <f t="shared" si="34"/>
        <v>0</v>
      </c>
      <c r="BF229" s="298">
        <f t="shared" si="35"/>
        <v>0</v>
      </c>
      <c r="BG229" s="298">
        <f t="shared" si="36"/>
        <v>0</v>
      </c>
      <c r="BH229" s="298">
        <f t="shared" si="37"/>
        <v>0</v>
      </c>
      <c r="BI229" s="298">
        <f t="shared" si="38"/>
        <v>0</v>
      </c>
      <c r="BJ229" s="192" t="s">
        <v>78</v>
      </c>
      <c r="BK229" s="298">
        <f t="shared" si="39"/>
        <v>0</v>
      </c>
      <c r="BL229" s="192" t="s">
        <v>694</v>
      </c>
      <c r="BM229" s="297" t="s">
        <v>869</v>
      </c>
    </row>
    <row r="230" spans="1:65" s="205" customFormat="1" ht="24" customHeight="1" x14ac:dyDescent="0.2">
      <c r="A230" s="201"/>
      <c r="B230" s="202"/>
      <c r="C230" s="286" t="s">
        <v>877</v>
      </c>
      <c r="D230" s="286" t="s">
        <v>137</v>
      </c>
      <c r="E230" s="287" t="s">
        <v>2317</v>
      </c>
      <c r="F230" s="288" t="s">
        <v>2318</v>
      </c>
      <c r="G230" s="289" t="s">
        <v>212</v>
      </c>
      <c r="H230" s="290">
        <v>2</v>
      </c>
      <c r="I230" s="119"/>
      <c r="J230" s="291">
        <f t="shared" si="30"/>
        <v>0</v>
      </c>
      <c r="K230" s="288" t="s">
        <v>1</v>
      </c>
      <c r="L230" s="202"/>
      <c r="M230" s="292" t="s">
        <v>1</v>
      </c>
      <c r="N230" s="293" t="s">
        <v>40</v>
      </c>
      <c r="O230" s="294"/>
      <c r="P230" s="295">
        <f t="shared" si="31"/>
        <v>0</v>
      </c>
      <c r="Q230" s="295">
        <v>0</v>
      </c>
      <c r="R230" s="295">
        <f t="shared" si="32"/>
        <v>0</v>
      </c>
      <c r="S230" s="295">
        <v>0</v>
      </c>
      <c r="T230" s="296">
        <f t="shared" si="33"/>
        <v>0</v>
      </c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R230" s="297" t="s">
        <v>694</v>
      </c>
      <c r="AT230" s="297" t="s">
        <v>137</v>
      </c>
      <c r="AU230" s="297" t="s">
        <v>80</v>
      </c>
      <c r="AY230" s="192" t="s">
        <v>135</v>
      </c>
      <c r="BE230" s="298">
        <f t="shared" si="34"/>
        <v>0</v>
      </c>
      <c r="BF230" s="298">
        <f t="shared" si="35"/>
        <v>0</v>
      </c>
      <c r="BG230" s="298">
        <f t="shared" si="36"/>
        <v>0</v>
      </c>
      <c r="BH230" s="298">
        <f t="shared" si="37"/>
        <v>0</v>
      </c>
      <c r="BI230" s="298">
        <f t="shared" si="38"/>
        <v>0</v>
      </c>
      <c r="BJ230" s="192" t="s">
        <v>78</v>
      </c>
      <c r="BK230" s="298">
        <f t="shared" si="39"/>
        <v>0</v>
      </c>
      <c r="BL230" s="192" t="s">
        <v>694</v>
      </c>
      <c r="BM230" s="297" t="s">
        <v>877</v>
      </c>
    </row>
    <row r="231" spans="1:65" s="205" customFormat="1" ht="24" customHeight="1" x14ac:dyDescent="0.2">
      <c r="A231" s="201"/>
      <c r="B231" s="202"/>
      <c r="C231" s="309" t="s">
        <v>885</v>
      </c>
      <c r="D231" s="309" t="s">
        <v>479</v>
      </c>
      <c r="E231" s="310" t="s">
        <v>2319</v>
      </c>
      <c r="F231" s="311" t="s">
        <v>2320</v>
      </c>
      <c r="G231" s="312" t="s">
        <v>212</v>
      </c>
      <c r="H231" s="313">
        <v>2</v>
      </c>
      <c r="I231" s="168"/>
      <c r="J231" s="314">
        <f t="shared" si="30"/>
        <v>0</v>
      </c>
      <c r="K231" s="311" t="s">
        <v>1</v>
      </c>
      <c r="L231" s="315"/>
      <c r="M231" s="316" t="s">
        <v>1</v>
      </c>
      <c r="N231" s="317" t="s">
        <v>40</v>
      </c>
      <c r="O231" s="294"/>
      <c r="P231" s="295">
        <f t="shared" si="31"/>
        <v>0</v>
      </c>
      <c r="Q231" s="295">
        <v>4.1999999999999997E-3</v>
      </c>
      <c r="R231" s="295">
        <f t="shared" si="32"/>
        <v>8.3999999999999995E-3</v>
      </c>
      <c r="S231" s="295">
        <v>0</v>
      </c>
      <c r="T231" s="296">
        <f t="shared" si="33"/>
        <v>0</v>
      </c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R231" s="297" t="s">
        <v>2160</v>
      </c>
      <c r="AT231" s="297" t="s">
        <v>479</v>
      </c>
      <c r="AU231" s="297" t="s">
        <v>80</v>
      </c>
      <c r="AY231" s="192" t="s">
        <v>135</v>
      </c>
      <c r="BE231" s="298">
        <f t="shared" si="34"/>
        <v>0</v>
      </c>
      <c r="BF231" s="298">
        <f t="shared" si="35"/>
        <v>0</v>
      </c>
      <c r="BG231" s="298">
        <f t="shared" si="36"/>
        <v>0</v>
      </c>
      <c r="BH231" s="298">
        <f t="shared" si="37"/>
        <v>0</v>
      </c>
      <c r="BI231" s="298">
        <f t="shared" si="38"/>
        <v>0</v>
      </c>
      <c r="BJ231" s="192" t="s">
        <v>78</v>
      </c>
      <c r="BK231" s="298">
        <f t="shared" si="39"/>
        <v>0</v>
      </c>
      <c r="BL231" s="192" t="s">
        <v>694</v>
      </c>
      <c r="BM231" s="297" t="s">
        <v>885</v>
      </c>
    </row>
    <row r="232" spans="1:65" s="205" customFormat="1" ht="24" customHeight="1" x14ac:dyDescent="0.2">
      <c r="A232" s="201"/>
      <c r="B232" s="202"/>
      <c r="C232" s="286" t="s">
        <v>890</v>
      </c>
      <c r="D232" s="286" t="s">
        <v>137</v>
      </c>
      <c r="E232" s="287" t="s">
        <v>2321</v>
      </c>
      <c r="F232" s="288" t="s">
        <v>2322</v>
      </c>
      <c r="G232" s="289" t="s">
        <v>212</v>
      </c>
      <c r="H232" s="290">
        <v>6</v>
      </c>
      <c r="I232" s="119"/>
      <c r="J232" s="291">
        <f t="shared" si="30"/>
        <v>0</v>
      </c>
      <c r="K232" s="288" t="s">
        <v>1</v>
      </c>
      <c r="L232" s="202"/>
      <c r="M232" s="292" t="s">
        <v>1</v>
      </c>
      <c r="N232" s="293" t="s">
        <v>40</v>
      </c>
      <c r="O232" s="294"/>
      <c r="P232" s="295">
        <f t="shared" si="31"/>
        <v>0</v>
      </c>
      <c r="Q232" s="295">
        <v>0</v>
      </c>
      <c r="R232" s="295">
        <f t="shared" si="32"/>
        <v>0</v>
      </c>
      <c r="S232" s="295">
        <v>0</v>
      </c>
      <c r="T232" s="296">
        <f t="shared" si="33"/>
        <v>0</v>
      </c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R232" s="297" t="s">
        <v>141</v>
      </c>
      <c r="AT232" s="297" t="s">
        <v>137</v>
      </c>
      <c r="AU232" s="297" t="s">
        <v>80</v>
      </c>
      <c r="AY232" s="192" t="s">
        <v>135</v>
      </c>
      <c r="BE232" s="298">
        <f t="shared" si="34"/>
        <v>0</v>
      </c>
      <c r="BF232" s="298">
        <f t="shared" si="35"/>
        <v>0</v>
      </c>
      <c r="BG232" s="298">
        <f t="shared" si="36"/>
        <v>0</v>
      </c>
      <c r="BH232" s="298">
        <f t="shared" si="37"/>
        <v>0</v>
      </c>
      <c r="BI232" s="298">
        <f t="shared" si="38"/>
        <v>0</v>
      </c>
      <c r="BJ232" s="192" t="s">
        <v>78</v>
      </c>
      <c r="BK232" s="298">
        <f t="shared" si="39"/>
        <v>0</v>
      </c>
      <c r="BL232" s="192" t="s">
        <v>141</v>
      </c>
      <c r="BM232" s="297" t="s">
        <v>890</v>
      </c>
    </row>
    <row r="233" spans="1:65" s="205" customFormat="1" ht="36" customHeight="1" x14ac:dyDescent="0.2">
      <c r="A233" s="201"/>
      <c r="B233" s="202"/>
      <c r="C233" s="309" t="s">
        <v>897</v>
      </c>
      <c r="D233" s="309" t="s">
        <v>479</v>
      </c>
      <c r="E233" s="310" t="s">
        <v>2323</v>
      </c>
      <c r="F233" s="311" t="s">
        <v>2324</v>
      </c>
      <c r="G233" s="312" t="s">
        <v>212</v>
      </c>
      <c r="H233" s="313">
        <v>6</v>
      </c>
      <c r="I233" s="168"/>
      <c r="J233" s="314">
        <f t="shared" si="30"/>
        <v>0</v>
      </c>
      <c r="K233" s="311" t="s">
        <v>1</v>
      </c>
      <c r="L233" s="315"/>
      <c r="M233" s="316" t="s">
        <v>1</v>
      </c>
      <c r="N233" s="317" t="s">
        <v>40</v>
      </c>
      <c r="O233" s="294"/>
      <c r="P233" s="295">
        <f t="shared" si="31"/>
        <v>0</v>
      </c>
      <c r="Q233" s="295">
        <v>1.48E-3</v>
      </c>
      <c r="R233" s="295">
        <f t="shared" si="32"/>
        <v>8.879999999999999E-3</v>
      </c>
      <c r="S233" s="295">
        <v>0</v>
      </c>
      <c r="T233" s="296">
        <f t="shared" si="33"/>
        <v>0</v>
      </c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R233" s="297" t="s">
        <v>2160</v>
      </c>
      <c r="AT233" s="297" t="s">
        <v>479</v>
      </c>
      <c r="AU233" s="297" t="s">
        <v>80</v>
      </c>
      <c r="AY233" s="192" t="s">
        <v>135</v>
      </c>
      <c r="BE233" s="298">
        <f t="shared" si="34"/>
        <v>0</v>
      </c>
      <c r="BF233" s="298">
        <f t="shared" si="35"/>
        <v>0</v>
      </c>
      <c r="BG233" s="298">
        <f t="shared" si="36"/>
        <v>0</v>
      </c>
      <c r="BH233" s="298">
        <f t="shared" si="37"/>
        <v>0</v>
      </c>
      <c r="BI233" s="298">
        <f t="shared" si="38"/>
        <v>0</v>
      </c>
      <c r="BJ233" s="192" t="s">
        <v>78</v>
      </c>
      <c r="BK233" s="298">
        <f t="shared" si="39"/>
        <v>0</v>
      </c>
      <c r="BL233" s="192" t="s">
        <v>694</v>
      </c>
      <c r="BM233" s="297" t="s">
        <v>897</v>
      </c>
    </row>
    <row r="234" spans="1:65" s="205" customFormat="1" ht="24" customHeight="1" x14ac:dyDescent="0.2">
      <c r="A234" s="201"/>
      <c r="B234" s="202"/>
      <c r="C234" s="286" t="s">
        <v>902</v>
      </c>
      <c r="D234" s="286" t="s">
        <v>137</v>
      </c>
      <c r="E234" s="287" t="s">
        <v>2325</v>
      </c>
      <c r="F234" s="288" t="s">
        <v>2326</v>
      </c>
      <c r="G234" s="289" t="s">
        <v>212</v>
      </c>
      <c r="H234" s="290">
        <v>12</v>
      </c>
      <c r="I234" s="119"/>
      <c r="J234" s="291">
        <f t="shared" si="30"/>
        <v>0</v>
      </c>
      <c r="K234" s="288" t="s">
        <v>1</v>
      </c>
      <c r="L234" s="202"/>
      <c r="M234" s="292" t="s">
        <v>1</v>
      </c>
      <c r="N234" s="293" t="s">
        <v>40</v>
      </c>
      <c r="O234" s="294"/>
      <c r="P234" s="295">
        <f t="shared" si="31"/>
        <v>0</v>
      </c>
      <c r="Q234" s="295">
        <v>0</v>
      </c>
      <c r="R234" s="295">
        <f t="shared" si="32"/>
        <v>0</v>
      </c>
      <c r="S234" s="295">
        <v>0</v>
      </c>
      <c r="T234" s="296">
        <f t="shared" si="33"/>
        <v>0</v>
      </c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R234" s="297" t="s">
        <v>694</v>
      </c>
      <c r="AT234" s="297" t="s">
        <v>137</v>
      </c>
      <c r="AU234" s="297" t="s">
        <v>80</v>
      </c>
      <c r="AY234" s="192" t="s">
        <v>135</v>
      </c>
      <c r="BE234" s="298">
        <f t="shared" si="34"/>
        <v>0</v>
      </c>
      <c r="BF234" s="298">
        <f t="shared" si="35"/>
        <v>0</v>
      </c>
      <c r="BG234" s="298">
        <f t="shared" si="36"/>
        <v>0</v>
      </c>
      <c r="BH234" s="298">
        <f t="shared" si="37"/>
        <v>0</v>
      </c>
      <c r="BI234" s="298">
        <f t="shared" si="38"/>
        <v>0</v>
      </c>
      <c r="BJ234" s="192" t="s">
        <v>78</v>
      </c>
      <c r="BK234" s="298">
        <f t="shared" si="39"/>
        <v>0</v>
      </c>
      <c r="BL234" s="192" t="s">
        <v>694</v>
      </c>
      <c r="BM234" s="297" t="s">
        <v>902</v>
      </c>
    </row>
    <row r="235" spans="1:65" s="205" customFormat="1" ht="36" customHeight="1" x14ac:dyDescent="0.2">
      <c r="A235" s="201"/>
      <c r="B235" s="202"/>
      <c r="C235" s="309" t="s">
        <v>907</v>
      </c>
      <c r="D235" s="309" t="s">
        <v>479</v>
      </c>
      <c r="E235" s="310" t="s">
        <v>2327</v>
      </c>
      <c r="F235" s="311" t="s">
        <v>2328</v>
      </c>
      <c r="G235" s="312" t="s">
        <v>212</v>
      </c>
      <c r="H235" s="313">
        <v>12</v>
      </c>
      <c r="I235" s="168"/>
      <c r="J235" s="314">
        <f t="shared" si="30"/>
        <v>0</v>
      </c>
      <c r="K235" s="311" t="s">
        <v>1</v>
      </c>
      <c r="L235" s="315"/>
      <c r="M235" s="316" t="s">
        <v>1</v>
      </c>
      <c r="N235" s="317" t="s">
        <v>40</v>
      </c>
      <c r="O235" s="294"/>
      <c r="P235" s="295">
        <f t="shared" si="31"/>
        <v>0</v>
      </c>
      <c r="Q235" s="295">
        <v>1.65E-3</v>
      </c>
      <c r="R235" s="295">
        <f t="shared" si="32"/>
        <v>1.9799999999999998E-2</v>
      </c>
      <c r="S235" s="295">
        <v>0</v>
      </c>
      <c r="T235" s="296">
        <f t="shared" si="33"/>
        <v>0</v>
      </c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R235" s="297" t="s">
        <v>2160</v>
      </c>
      <c r="AT235" s="297" t="s">
        <v>479</v>
      </c>
      <c r="AU235" s="297" t="s">
        <v>80</v>
      </c>
      <c r="AY235" s="192" t="s">
        <v>135</v>
      </c>
      <c r="BE235" s="298">
        <f t="shared" si="34"/>
        <v>0</v>
      </c>
      <c r="BF235" s="298">
        <f t="shared" si="35"/>
        <v>0</v>
      </c>
      <c r="BG235" s="298">
        <f t="shared" si="36"/>
        <v>0</v>
      </c>
      <c r="BH235" s="298">
        <f t="shared" si="37"/>
        <v>0</v>
      </c>
      <c r="BI235" s="298">
        <f t="shared" si="38"/>
        <v>0</v>
      </c>
      <c r="BJ235" s="192" t="s">
        <v>78</v>
      </c>
      <c r="BK235" s="298">
        <f t="shared" si="39"/>
        <v>0</v>
      </c>
      <c r="BL235" s="192" t="s">
        <v>694</v>
      </c>
      <c r="BM235" s="297" t="s">
        <v>907</v>
      </c>
    </row>
    <row r="236" spans="1:65" s="205" customFormat="1" ht="24" customHeight="1" x14ac:dyDescent="0.2">
      <c r="A236" s="201"/>
      <c r="B236" s="202"/>
      <c r="C236" s="286" t="s">
        <v>912</v>
      </c>
      <c r="D236" s="286" t="s">
        <v>137</v>
      </c>
      <c r="E236" s="287" t="s">
        <v>2329</v>
      </c>
      <c r="F236" s="288" t="s">
        <v>2330</v>
      </c>
      <c r="G236" s="289" t="s">
        <v>212</v>
      </c>
      <c r="H236" s="290">
        <v>24</v>
      </c>
      <c r="I236" s="119"/>
      <c r="J236" s="291">
        <f t="shared" si="30"/>
        <v>0</v>
      </c>
      <c r="K236" s="288" t="s">
        <v>1</v>
      </c>
      <c r="L236" s="202"/>
      <c r="M236" s="292" t="s">
        <v>1</v>
      </c>
      <c r="N236" s="293" t="s">
        <v>40</v>
      </c>
      <c r="O236" s="294"/>
      <c r="P236" s="295">
        <f t="shared" si="31"/>
        <v>0</v>
      </c>
      <c r="Q236" s="295">
        <v>0</v>
      </c>
      <c r="R236" s="295">
        <f t="shared" si="32"/>
        <v>0</v>
      </c>
      <c r="S236" s="295">
        <v>0</v>
      </c>
      <c r="T236" s="296">
        <f t="shared" si="33"/>
        <v>0</v>
      </c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R236" s="297" t="s">
        <v>694</v>
      </c>
      <c r="AT236" s="297" t="s">
        <v>137</v>
      </c>
      <c r="AU236" s="297" t="s">
        <v>80</v>
      </c>
      <c r="AY236" s="192" t="s">
        <v>135</v>
      </c>
      <c r="BE236" s="298">
        <f t="shared" si="34"/>
        <v>0</v>
      </c>
      <c r="BF236" s="298">
        <f t="shared" si="35"/>
        <v>0</v>
      </c>
      <c r="BG236" s="298">
        <f t="shared" si="36"/>
        <v>0</v>
      </c>
      <c r="BH236" s="298">
        <f t="shared" si="37"/>
        <v>0</v>
      </c>
      <c r="BI236" s="298">
        <f t="shared" si="38"/>
        <v>0</v>
      </c>
      <c r="BJ236" s="192" t="s">
        <v>78</v>
      </c>
      <c r="BK236" s="298">
        <f t="shared" si="39"/>
        <v>0</v>
      </c>
      <c r="BL236" s="192" t="s">
        <v>694</v>
      </c>
      <c r="BM236" s="297" t="s">
        <v>912</v>
      </c>
    </row>
    <row r="237" spans="1:65" s="205" customFormat="1" ht="36" customHeight="1" x14ac:dyDescent="0.2">
      <c r="A237" s="201"/>
      <c r="B237" s="202"/>
      <c r="C237" s="309" t="s">
        <v>916</v>
      </c>
      <c r="D237" s="309" t="s">
        <v>479</v>
      </c>
      <c r="E237" s="310" t="s">
        <v>2331</v>
      </c>
      <c r="F237" s="311" t="s">
        <v>2332</v>
      </c>
      <c r="G237" s="312" t="s">
        <v>212</v>
      </c>
      <c r="H237" s="313">
        <v>24</v>
      </c>
      <c r="I237" s="168"/>
      <c r="J237" s="314">
        <f t="shared" si="30"/>
        <v>0</v>
      </c>
      <c r="K237" s="311" t="s">
        <v>1</v>
      </c>
      <c r="L237" s="315"/>
      <c r="M237" s="316" t="s">
        <v>1</v>
      </c>
      <c r="N237" s="317" t="s">
        <v>40</v>
      </c>
      <c r="O237" s="294"/>
      <c r="P237" s="295">
        <f t="shared" si="31"/>
        <v>0</v>
      </c>
      <c r="Q237" s="295">
        <v>1.8600000000000001E-3</v>
      </c>
      <c r="R237" s="295">
        <f t="shared" si="32"/>
        <v>4.4639999999999999E-2</v>
      </c>
      <c r="S237" s="295">
        <v>0</v>
      </c>
      <c r="T237" s="296">
        <f t="shared" si="33"/>
        <v>0</v>
      </c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R237" s="297" t="s">
        <v>2160</v>
      </c>
      <c r="AT237" s="297" t="s">
        <v>479</v>
      </c>
      <c r="AU237" s="297" t="s">
        <v>80</v>
      </c>
      <c r="AY237" s="192" t="s">
        <v>135</v>
      </c>
      <c r="BE237" s="298">
        <f t="shared" si="34"/>
        <v>0</v>
      </c>
      <c r="BF237" s="298">
        <f t="shared" si="35"/>
        <v>0</v>
      </c>
      <c r="BG237" s="298">
        <f t="shared" si="36"/>
        <v>0</v>
      </c>
      <c r="BH237" s="298">
        <f t="shared" si="37"/>
        <v>0</v>
      </c>
      <c r="BI237" s="298">
        <f t="shared" si="38"/>
        <v>0</v>
      </c>
      <c r="BJ237" s="192" t="s">
        <v>78</v>
      </c>
      <c r="BK237" s="298">
        <f t="shared" si="39"/>
        <v>0</v>
      </c>
      <c r="BL237" s="192" t="s">
        <v>694</v>
      </c>
      <c r="BM237" s="297" t="s">
        <v>916</v>
      </c>
    </row>
    <row r="238" spans="1:65" s="205" customFormat="1" ht="24" customHeight="1" x14ac:dyDescent="0.2">
      <c r="A238" s="201"/>
      <c r="B238" s="202"/>
      <c r="C238" s="286" t="s">
        <v>920</v>
      </c>
      <c r="D238" s="286" t="s">
        <v>137</v>
      </c>
      <c r="E238" s="287" t="s">
        <v>2333</v>
      </c>
      <c r="F238" s="288" t="s">
        <v>2334</v>
      </c>
      <c r="G238" s="289" t="s">
        <v>212</v>
      </c>
      <c r="H238" s="290">
        <v>2</v>
      </c>
      <c r="I238" s="119"/>
      <c r="J238" s="291">
        <f t="shared" si="30"/>
        <v>0</v>
      </c>
      <c r="K238" s="288" t="s">
        <v>1</v>
      </c>
      <c r="L238" s="202"/>
      <c r="M238" s="292" t="s">
        <v>1</v>
      </c>
      <c r="N238" s="293" t="s">
        <v>40</v>
      </c>
      <c r="O238" s="294"/>
      <c r="P238" s="295">
        <f t="shared" si="31"/>
        <v>0</v>
      </c>
      <c r="Q238" s="295">
        <v>0</v>
      </c>
      <c r="R238" s="295">
        <f t="shared" si="32"/>
        <v>0</v>
      </c>
      <c r="S238" s="295">
        <v>0</v>
      </c>
      <c r="T238" s="296">
        <f t="shared" si="33"/>
        <v>0</v>
      </c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R238" s="297" t="s">
        <v>694</v>
      </c>
      <c r="AT238" s="297" t="s">
        <v>137</v>
      </c>
      <c r="AU238" s="297" t="s">
        <v>80</v>
      </c>
      <c r="AY238" s="192" t="s">
        <v>135</v>
      </c>
      <c r="BE238" s="298">
        <f t="shared" si="34"/>
        <v>0</v>
      </c>
      <c r="BF238" s="298">
        <f t="shared" si="35"/>
        <v>0</v>
      </c>
      <c r="BG238" s="298">
        <f t="shared" si="36"/>
        <v>0</v>
      </c>
      <c r="BH238" s="298">
        <f t="shared" si="37"/>
        <v>0</v>
      </c>
      <c r="BI238" s="298">
        <f t="shared" si="38"/>
        <v>0</v>
      </c>
      <c r="BJ238" s="192" t="s">
        <v>78</v>
      </c>
      <c r="BK238" s="298">
        <f t="shared" si="39"/>
        <v>0</v>
      </c>
      <c r="BL238" s="192" t="s">
        <v>694</v>
      </c>
      <c r="BM238" s="297" t="s">
        <v>920</v>
      </c>
    </row>
    <row r="239" spans="1:65" s="205" customFormat="1" ht="24" customHeight="1" x14ac:dyDescent="0.2">
      <c r="A239" s="201"/>
      <c r="B239" s="202"/>
      <c r="C239" s="309" t="s">
        <v>924</v>
      </c>
      <c r="D239" s="309" t="s">
        <v>479</v>
      </c>
      <c r="E239" s="310" t="s">
        <v>2335</v>
      </c>
      <c r="F239" s="311" t="s">
        <v>2336</v>
      </c>
      <c r="G239" s="312" t="s">
        <v>212</v>
      </c>
      <c r="H239" s="313">
        <v>2</v>
      </c>
      <c r="I239" s="168"/>
      <c r="J239" s="314">
        <f t="shared" ref="J239:J248" si="40">ROUND(I239*H239,2)</f>
        <v>0</v>
      </c>
      <c r="K239" s="311" t="s">
        <v>1</v>
      </c>
      <c r="L239" s="315"/>
      <c r="M239" s="316" t="s">
        <v>1</v>
      </c>
      <c r="N239" s="317" t="s">
        <v>40</v>
      </c>
      <c r="O239" s="294"/>
      <c r="P239" s="295">
        <f t="shared" ref="P239:P248" si="41">O239*H239</f>
        <v>0</v>
      </c>
      <c r="Q239" s="295">
        <v>2.5999999999999998E-4</v>
      </c>
      <c r="R239" s="295">
        <f t="shared" ref="R239:R248" si="42">Q239*H239</f>
        <v>5.1999999999999995E-4</v>
      </c>
      <c r="S239" s="295">
        <v>0</v>
      </c>
      <c r="T239" s="296">
        <f t="shared" ref="T239:T248" si="43">S239*H239</f>
        <v>0</v>
      </c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R239" s="297" t="s">
        <v>2160</v>
      </c>
      <c r="AT239" s="297" t="s">
        <v>479</v>
      </c>
      <c r="AU239" s="297" t="s">
        <v>80</v>
      </c>
      <c r="AY239" s="192" t="s">
        <v>135</v>
      </c>
      <c r="BE239" s="298">
        <f t="shared" ref="BE239:BE248" si="44">IF(N239="základní",J239,0)</f>
        <v>0</v>
      </c>
      <c r="BF239" s="298">
        <f t="shared" ref="BF239:BF248" si="45">IF(N239="snížená",J239,0)</f>
        <v>0</v>
      </c>
      <c r="BG239" s="298">
        <f t="shared" ref="BG239:BG248" si="46">IF(N239="zákl. přenesená",J239,0)</f>
        <v>0</v>
      </c>
      <c r="BH239" s="298">
        <f t="shared" ref="BH239:BH248" si="47">IF(N239="sníž. přenesená",J239,0)</f>
        <v>0</v>
      </c>
      <c r="BI239" s="298">
        <f t="shared" ref="BI239:BI248" si="48">IF(N239="nulová",J239,0)</f>
        <v>0</v>
      </c>
      <c r="BJ239" s="192" t="s">
        <v>78</v>
      </c>
      <c r="BK239" s="298">
        <f t="shared" ref="BK239:BK248" si="49">ROUND(I239*H239,2)</f>
        <v>0</v>
      </c>
      <c r="BL239" s="192" t="s">
        <v>694</v>
      </c>
      <c r="BM239" s="297" t="s">
        <v>924</v>
      </c>
    </row>
    <row r="240" spans="1:65" s="205" customFormat="1" ht="24" customHeight="1" x14ac:dyDescent="0.2">
      <c r="A240" s="201"/>
      <c r="B240" s="202"/>
      <c r="C240" s="286" t="s">
        <v>930</v>
      </c>
      <c r="D240" s="286" t="s">
        <v>137</v>
      </c>
      <c r="E240" s="287" t="s">
        <v>2337</v>
      </c>
      <c r="F240" s="288" t="s">
        <v>2338</v>
      </c>
      <c r="G240" s="289" t="s">
        <v>212</v>
      </c>
      <c r="H240" s="290">
        <v>1</v>
      </c>
      <c r="I240" s="119"/>
      <c r="J240" s="291">
        <f t="shared" si="40"/>
        <v>0</v>
      </c>
      <c r="K240" s="288" t="s">
        <v>1</v>
      </c>
      <c r="L240" s="202"/>
      <c r="M240" s="292" t="s">
        <v>1</v>
      </c>
      <c r="N240" s="293" t="s">
        <v>40</v>
      </c>
      <c r="O240" s="294"/>
      <c r="P240" s="295">
        <f t="shared" si="41"/>
        <v>0</v>
      </c>
      <c r="Q240" s="295">
        <v>5.0000000000000002E-5</v>
      </c>
      <c r="R240" s="295">
        <f t="shared" si="42"/>
        <v>5.0000000000000002E-5</v>
      </c>
      <c r="S240" s="295">
        <v>0</v>
      </c>
      <c r="T240" s="296">
        <f t="shared" si="43"/>
        <v>0</v>
      </c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R240" s="297" t="s">
        <v>694</v>
      </c>
      <c r="AT240" s="297" t="s">
        <v>137</v>
      </c>
      <c r="AU240" s="297" t="s">
        <v>80</v>
      </c>
      <c r="AY240" s="192" t="s">
        <v>135</v>
      </c>
      <c r="BE240" s="298">
        <f t="shared" si="44"/>
        <v>0</v>
      </c>
      <c r="BF240" s="298">
        <f t="shared" si="45"/>
        <v>0</v>
      </c>
      <c r="BG240" s="298">
        <f t="shared" si="46"/>
        <v>0</v>
      </c>
      <c r="BH240" s="298">
        <f t="shared" si="47"/>
        <v>0</v>
      </c>
      <c r="BI240" s="298">
        <f t="shared" si="48"/>
        <v>0</v>
      </c>
      <c r="BJ240" s="192" t="s">
        <v>78</v>
      </c>
      <c r="BK240" s="298">
        <f t="shared" si="49"/>
        <v>0</v>
      </c>
      <c r="BL240" s="192" t="s">
        <v>694</v>
      </c>
      <c r="BM240" s="297" t="s">
        <v>930</v>
      </c>
    </row>
    <row r="241" spans="1:65" s="205" customFormat="1" ht="24" customHeight="1" x14ac:dyDescent="0.2">
      <c r="A241" s="201"/>
      <c r="B241" s="202"/>
      <c r="C241" s="309" t="s">
        <v>935</v>
      </c>
      <c r="D241" s="309" t="s">
        <v>479</v>
      </c>
      <c r="E241" s="310" t="s">
        <v>2339</v>
      </c>
      <c r="F241" s="311" t="s">
        <v>2340</v>
      </c>
      <c r="G241" s="312" t="s">
        <v>212</v>
      </c>
      <c r="H241" s="313">
        <v>1</v>
      </c>
      <c r="I241" s="168"/>
      <c r="J241" s="314">
        <f t="shared" si="40"/>
        <v>0</v>
      </c>
      <c r="K241" s="311" t="s">
        <v>1</v>
      </c>
      <c r="L241" s="315"/>
      <c r="M241" s="316" t="s">
        <v>1</v>
      </c>
      <c r="N241" s="317" t="s">
        <v>40</v>
      </c>
      <c r="O241" s="294"/>
      <c r="P241" s="295">
        <f t="shared" si="41"/>
        <v>0</v>
      </c>
      <c r="Q241" s="295">
        <v>1.1900000000000001E-3</v>
      </c>
      <c r="R241" s="295">
        <f t="shared" si="42"/>
        <v>1.1900000000000001E-3</v>
      </c>
      <c r="S241" s="295">
        <v>0</v>
      </c>
      <c r="T241" s="296">
        <f t="shared" si="43"/>
        <v>0</v>
      </c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R241" s="297" t="s">
        <v>2160</v>
      </c>
      <c r="AT241" s="297" t="s">
        <v>479</v>
      </c>
      <c r="AU241" s="297" t="s">
        <v>80</v>
      </c>
      <c r="AY241" s="192" t="s">
        <v>135</v>
      </c>
      <c r="BE241" s="298">
        <f t="shared" si="44"/>
        <v>0</v>
      </c>
      <c r="BF241" s="298">
        <f t="shared" si="45"/>
        <v>0</v>
      </c>
      <c r="BG241" s="298">
        <f t="shared" si="46"/>
        <v>0</v>
      </c>
      <c r="BH241" s="298">
        <f t="shared" si="47"/>
        <v>0</v>
      </c>
      <c r="BI241" s="298">
        <f t="shared" si="48"/>
        <v>0</v>
      </c>
      <c r="BJ241" s="192" t="s">
        <v>78</v>
      </c>
      <c r="BK241" s="298">
        <f t="shared" si="49"/>
        <v>0</v>
      </c>
      <c r="BL241" s="192" t="s">
        <v>694</v>
      </c>
      <c r="BM241" s="297" t="s">
        <v>935</v>
      </c>
    </row>
    <row r="242" spans="1:65" s="205" customFormat="1" ht="24" customHeight="1" x14ac:dyDescent="0.2">
      <c r="A242" s="201"/>
      <c r="B242" s="202"/>
      <c r="C242" s="286" t="s">
        <v>940</v>
      </c>
      <c r="D242" s="286" t="s">
        <v>137</v>
      </c>
      <c r="E242" s="287" t="s">
        <v>2341</v>
      </c>
      <c r="F242" s="288" t="s">
        <v>2342</v>
      </c>
      <c r="G242" s="289" t="s">
        <v>234</v>
      </c>
      <c r="H242" s="290">
        <v>88</v>
      </c>
      <c r="I242" s="119"/>
      <c r="J242" s="291">
        <f t="shared" si="40"/>
        <v>0</v>
      </c>
      <c r="K242" s="288" t="s">
        <v>1</v>
      </c>
      <c r="L242" s="202"/>
      <c r="M242" s="292" t="s">
        <v>1</v>
      </c>
      <c r="N242" s="293" t="s">
        <v>40</v>
      </c>
      <c r="O242" s="294"/>
      <c r="P242" s="295">
        <f t="shared" si="41"/>
        <v>0</v>
      </c>
      <c r="Q242" s="295">
        <v>0</v>
      </c>
      <c r="R242" s="295">
        <f t="shared" si="42"/>
        <v>0</v>
      </c>
      <c r="S242" s="295">
        <v>0</v>
      </c>
      <c r="T242" s="296">
        <f t="shared" si="43"/>
        <v>0</v>
      </c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R242" s="297" t="s">
        <v>694</v>
      </c>
      <c r="AT242" s="297" t="s">
        <v>137</v>
      </c>
      <c r="AU242" s="297" t="s">
        <v>80</v>
      </c>
      <c r="AY242" s="192" t="s">
        <v>135</v>
      </c>
      <c r="BE242" s="298">
        <f t="shared" si="44"/>
        <v>0</v>
      </c>
      <c r="BF242" s="298">
        <f t="shared" si="45"/>
        <v>0</v>
      </c>
      <c r="BG242" s="298">
        <f t="shared" si="46"/>
        <v>0</v>
      </c>
      <c r="BH242" s="298">
        <f t="shared" si="47"/>
        <v>0</v>
      </c>
      <c r="BI242" s="298">
        <f t="shared" si="48"/>
        <v>0</v>
      </c>
      <c r="BJ242" s="192" t="s">
        <v>78</v>
      </c>
      <c r="BK242" s="298">
        <f t="shared" si="49"/>
        <v>0</v>
      </c>
      <c r="BL242" s="192" t="s">
        <v>694</v>
      </c>
      <c r="BM242" s="297" t="s">
        <v>940</v>
      </c>
    </row>
    <row r="243" spans="1:65" s="205" customFormat="1" ht="24" customHeight="1" x14ac:dyDescent="0.2">
      <c r="A243" s="201"/>
      <c r="B243" s="202"/>
      <c r="C243" s="286" t="s">
        <v>945</v>
      </c>
      <c r="D243" s="286" t="s">
        <v>137</v>
      </c>
      <c r="E243" s="287" t="s">
        <v>2343</v>
      </c>
      <c r="F243" s="288" t="s">
        <v>2344</v>
      </c>
      <c r="G243" s="289" t="s">
        <v>234</v>
      </c>
      <c r="H243" s="290">
        <v>116</v>
      </c>
      <c r="I243" s="119"/>
      <c r="J243" s="291">
        <f t="shared" si="40"/>
        <v>0</v>
      </c>
      <c r="K243" s="288" t="s">
        <v>1</v>
      </c>
      <c r="L243" s="202"/>
      <c r="M243" s="292" t="s">
        <v>1</v>
      </c>
      <c r="N243" s="293" t="s">
        <v>40</v>
      </c>
      <c r="O243" s="294"/>
      <c r="P243" s="295">
        <f t="shared" si="41"/>
        <v>0</v>
      </c>
      <c r="Q243" s="295">
        <v>0</v>
      </c>
      <c r="R243" s="295">
        <f t="shared" si="42"/>
        <v>0</v>
      </c>
      <c r="S243" s="295">
        <v>0</v>
      </c>
      <c r="T243" s="296">
        <f t="shared" si="43"/>
        <v>0</v>
      </c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R243" s="297" t="s">
        <v>694</v>
      </c>
      <c r="AT243" s="297" t="s">
        <v>137</v>
      </c>
      <c r="AU243" s="297" t="s">
        <v>80</v>
      </c>
      <c r="AY243" s="192" t="s">
        <v>135</v>
      </c>
      <c r="BE243" s="298">
        <f t="shared" si="44"/>
        <v>0</v>
      </c>
      <c r="BF243" s="298">
        <f t="shared" si="45"/>
        <v>0</v>
      </c>
      <c r="BG243" s="298">
        <f t="shared" si="46"/>
        <v>0</v>
      </c>
      <c r="BH243" s="298">
        <f t="shared" si="47"/>
        <v>0</v>
      </c>
      <c r="BI243" s="298">
        <f t="shared" si="48"/>
        <v>0</v>
      </c>
      <c r="BJ243" s="192" t="s">
        <v>78</v>
      </c>
      <c r="BK243" s="298">
        <f t="shared" si="49"/>
        <v>0</v>
      </c>
      <c r="BL243" s="192" t="s">
        <v>694</v>
      </c>
      <c r="BM243" s="297" t="s">
        <v>945</v>
      </c>
    </row>
    <row r="244" spans="1:65" s="205" customFormat="1" ht="24" customHeight="1" x14ac:dyDescent="0.2">
      <c r="A244" s="201"/>
      <c r="B244" s="202"/>
      <c r="C244" s="286" t="s">
        <v>949</v>
      </c>
      <c r="D244" s="286" t="s">
        <v>137</v>
      </c>
      <c r="E244" s="287" t="s">
        <v>2345</v>
      </c>
      <c r="F244" s="288" t="s">
        <v>2346</v>
      </c>
      <c r="G244" s="289" t="s">
        <v>234</v>
      </c>
      <c r="H244" s="290">
        <v>153</v>
      </c>
      <c r="I244" s="119"/>
      <c r="J244" s="291">
        <f t="shared" si="40"/>
        <v>0</v>
      </c>
      <c r="K244" s="288" t="s">
        <v>1</v>
      </c>
      <c r="L244" s="202"/>
      <c r="M244" s="292" t="s">
        <v>1</v>
      </c>
      <c r="N244" s="293" t="s">
        <v>40</v>
      </c>
      <c r="O244" s="294"/>
      <c r="P244" s="295">
        <f t="shared" si="41"/>
        <v>0</v>
      </c>
      <c r="Q244" s="295">
        <v>0</v>
      </c>
      <c r="R244" s="295">
        <f t="shared" si="42"/>
        <v>0</v>
      </c>
      <c r="S244" s="295">
        <v>0</v>
      </c>
      <c r="T244" s="296">
        <f t="shared" si="43"/>
        <v>0</v>
      </c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R244" s="297" t="s">
        <v>694</v>
      </c>
      <c r="AT244" s="297" t="s">
        <v>137</v>
      </c>
      <c r="AU244" s="297" t="s">
        <v>80</v>
      </c>
      <c r="AY244" s="192" t="s">
        <v>135</v>
      </c>
      <c r="BE244" s="298">
        <f t="shared" si="44"/>
        <v>0</v>
      </c>
      <c r="BF244" s="298">
        <f t="shared" si="45"/>
        <v>0</v>
      </c>
      <c r="BG244" s="298">
        <f t="shared" si="46"/>
        <v>0</v>
      </c>
      <c r="BH244" s="298">
        <f t="shared" si="47"/>
        <v>0</v>
      </c>
      <c r="BI244" s="298">
        <f t="shared" si="48"/>
        <v>0</v>
      </c>
      <c r="BJ244" s="192" t="s">
        <v>78</v>
      </c>
      <c r="BK244" s="298">
        <f t="shared" si="49"/>
        <v>0</v>
      </c>
      <c r="BL244" s="192" t="s">
        <v>694</v>
      </c>
      <c r="BM244" s="297" t="s">
        <v>949</v>
      </c>
    </row>
    <row r="245" spans="1:65" s="205" customFormat="1" ht="24" customHeight="1" x14ac:dyDescent="0.2">
      <c r="A245" s="201"/>
      <c r="B245" s="202"/>
      <c r="C245" s="286" t="s">
        <v>953</v>
      </c>
      <c r="D245" s="286" t="s">
        <v>137</v>
      </c>
      <c r="E245" s="287" t="s">
        <v>2347</v>
      </c>
      <c r="F245" s="288" t="s">
        <v>2348</v>
      </c>
      <c r="G245" s="289" t="s">
        <v>234</v>
      </c>
      <c r="H245" s="290">
        <v>109</v>
      </c>
      <c r="I245" s="119"/>
      <c r="J245" s="291">
        <f t="shared" si="40"/>
        <v>0</v>
      </c>
      <c r="K245" s="288" t="s">
        <v>1</v>
      </c>
      <c r="L245" s="202"/>
      <c r="M245" s="292" t="s">
        <v>1</v>
      </c>
      <c r="N245" s="293" t="s">
        <v>40</v>
      </c>
      <c r="O245" s="294"/>
      <c r="P245" s="295">
        <f t="shared" si="41"/>
        <v>0</v>
      </c>
      <c r="Q245" s="295">
        <v>0</v>
      </c>
      <c r="R245" s="295">
        <f t="shared" si="42"/>
        <v>0</v>
      </c>
      <c r="S245" s="295">
        <v>0</v>
      </c>
      <c r="T245" s="296">
        <f t="shared" si="43"/>
        <v>0</v>
      </c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R245" s="297" t="s">
        <v>694</v>
      </c>
      <c r="AT245" s="297" t="s">
        <v>137</v>
      </c>
      <c r="AU245" s="297" t="s">
        <v>80</v>
      </c>
      <c r="AY245" s="192" t="s">
        <v>135</v>
      </c>
      <c r="BE245" s="298">
        <f t="shared" si="44"/>
        <v>0</v>
      </c>
      <c r="BF245" s="298">
        <f t="shared" si="45"/>
        <v>0</v>
      </c>
      <c r="BG245" s="298">
        <f t="shared" si="46"/>
        <v>0</v>
      </c>
      <c r="BH245" s="298">
        <f t="shared" si="47"/>
        <v>0</v>
      </c>
      <c r="BI245" s="298">
        <f t="shared" si="48"/>
        <v>0</v>
      </c>
      <c r="BJ245" s="192" t="s">
        <v>78</v>
      </c>
      <c r="BK245" s="298">
        <f t="shared" si="49"/>
        <v>0</v>
      </c>
      <c r="BL245" s="192" t="s">
        <v>694</v>
      </c>
      <c r="BM245" s="297" t="s">
        <v>953</v>
      </c>
    </row>
    <row r="246" spans="1:65" s="205" customFormat="1" ht="24" customHeight="1" x14ac:dyDescent="0.2">
      <c r="A246" s="201"/>
      <c r="B246" s="202"/>
      <c r="C246" s="286" t="s">
        <v>959</v>
      </c>
      <c r="D246" s="286" t="s">
        <v>137</v>
      </c>
      <c r="E246" s="287" t="s">
        <v>2349</v>
      </c>
      <c r="F246" s="288" t="s">
        <v>2350</v>
      </c>
      <c r="G246" s="289" t="s">
        <v>872</v>
      </c>
      <c r="H246" s="290">
        <v>3</v>
      </c>
      <c r="I246" s="119"/>
      <c r="J246" s="291">
        <f t="shared" si="40"/>
        <v>0</v>
      </c>
      <c r="K246" s="288" t="s">
        <v>1</v>
      </c>
      <c r="L246" s="202"/>
      <c r="M246" s="292" t="s">
        <v>1</v>
      </c>
      <c r="N246" s="293" t="s">
        <v>40</v>
      </c>
      <c r="O246" s="294"/>
      <c r="P246" s="295">
        <f t="shared" si="41"/>
        <v>0</v>
      </c>
      <c r="Q246" s="295">
        <v>0</v>
      </c>
      <c r="R246" s="295">
        <f t="shared" si="42"/>
        <v>0</v>
      </c>
      <c r="S246" s="295">
        <v>0</v>
      </c>
      <c r="T246" s="296">
        <f t="shared" si="43"/>
        <v>0</v>
      </c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R246" s="297" t="s">
        <v>694</v>
      </c>
      <c r="AT246" s="297" t="s">
        <v>137</v>
      </c>
      <c r="AU246" s="297" t="s">
        <v>80</v>
      </c>
      <c r="AY246" s="192" t="s">
        <v>135</v>
      </c>
      <c r="BE246" s="298">
        <f t="shared" si="44"/>
        <v>0</v>
      </c>
      <c r="BF246" s="298">
        <f t="shared" si="45"/>
        <v>0</v>
      </c>
      <c r="BG246" s="298">
        <f t="shared" si="46"/>
        <v>0</v>
      </c>
      <c r="BH246" s="298">
        <f t="shared" si="47"/>
        <v>0</v>
      </c>
      <c r="BI246" s="298">
        <f t="shared" si="48"/>
        <v>0</v>
      </c>
      <c r="BJ246" s="192" t="s">
        <v>78</v>
      </c>
      <c r="BK246" s="298">
        <f t="shared" si="49"/>
        <v>0</v>
      </c>
      <c r="BL246" s="192" t="s">
        <v>694</v>
      </c>
      <c r="BM246" s="297" t="s">
        <v>959</v>
      </c>
    </row>
    <row r="247" spans="1:65" s="205" customFormat="1" ht="16.5" customHeight="1" x14ac:dyDescent="0.2">
      <c r="A247" s="201"/>
      <c r="B247" s="202"/>
      <c r="C247" s="286" t="s">
        <v>963</v>
      </c>
      <c r="D247" s="286" t="s">
        <v>137</v>
      </c>
      <c r="E247" s="287" t="s">
        <v>2351</v>
      </c>
      <c r="F247" s="288" t="s">
        <v>2352</v>
      </c>
      <c r="G247" s="289" t="s">
        <v>234</v>
      </c>
      <c r="H247" s="290">
        <v>547</v>
      </c>
      <c r="I247" s="119"/>
      <c r="J247" s="291">
        <f t="shared" si="40"/>
        <v>0</v>
      </c>
      <c r="K247" s="288" t="s">
        <v>1</v>
      </c>
      <c r="L247" s="202"/>
      <c r="M247" s="292" t="s">
        <v>1</v>
      </c>
      <c r="N247" s="293" t="s">
        <v>40</v>
      </c>
      <c r="O247" s="294"/>
      <c r="P247" s="295">
        <f t="shared" si="41"/>
        <v>0</v>
      </c>
      <c r="Q247" s="295">
        <v>0</v>
      </c>
      <c r="R247" s="295">
        <f t="shared" si="42"/>
        <v>0</v>
      </c>
      <c r="S247" s="295">
        <v>0</v>
      </c>
      <c r="T247" s="296">
        <f t="shared" si="43"/>
        <v>0</v>
      </c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R247" s="297" t="s">
        <v>694</v>
      </c>
      <c r="AT247" s="297" t="s">
        <v>137</v>
      </c>
      <c r="AU247" s="297" t="s">
        <v>80</v>
      </c>
      <c r="AY247" s="192" t="s">
        <v>135</v>
      </c>
      <c r="BE247" s="298">
        <f t="shared" si="44"/>
        <v>0</v>
      </c>
      <c r="BF247" s="298">
        <f t="shared" si="45"/>
        <v>0</v>
      </c>
      <c r="BG247" s="298">
        <f t="shared" si="46"/>
        <v>0</v>
      </c>
      <c r="BH247" s="298">
        <f t="shared" si="47"/>
        <v>0</v>
      </c>
      <c r="BI247" s="298">
        <f t="shared" si="48"/>
        <v>0</v>
      </c>
      <c r="BJ247" s="192" t="s">
        <v>78</v>
      </c>
      <c r="BK247" s="298">
        <f t="shared" si="49"/>
        <v>0</v>
      </c>
      <c r="BL247" s="192" t="s">
        <v>694</v>
      </c>
      <c r="BM247" s="297" t="s">
        <v>963</v>
      </c>
    </row>
    <row r="248" spans="1:65" s="205" customFormat="1" ht="24" customHeight="1" x14ac:dyDescent="0.2">
      <c r="A248" s="201"/>
      <c r="B248" s="202"/>
      <c r="C248" s="286" t="s">
        <v>967</v>
      </c>
      <c r="D248" s="286" t="s">
        <v>137</v>
      </c>
      <c r="E248" s="287" t="s">
        <v>2353</v>
      </c>
      <c r="F248" s="288" t="s">
        <v>2354</v>
      </c>
      <c r="G248" s="289" t="s">
        <v>2155</v>
      </c>
      <c r="H248" s="290">
        <v>8</v>
      </c>
      <c r="I248" s="119"/>
      <c r="J248" s="291">
        <f t="shared" si="40"/>
        <v>0</v>
      </c>
      <c r="K248" s="288" t="s">
        <v>1</v>
      </c>
      <c r="L248" s="202"/>
      <c r="M248" s="292" t="s">
        <v>1</v>
      </c>
      <c r="N248" s="293" t="s">
        <v>40</v>
      </c>
      <c r="O248" s="294"/>
      <c r="P248" s="295">
        <f t="shared" si="41"/>
        <v>0</v>
      </c>
      <c r="Q248" s="295">
        <v>0</v>
      </c>
      <c r="R248" s="295">
        <f t="shared" si="42"/>
        <v>0</v>
      </c>
      <c r="S248" s="295">
        <v>0</v>
      </c>
      <c r="T248" s="296">
        <f t="shared" si="43"/>
        <v>0</v>
      </c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R248" s="297" t="s">
        <v>694</v>
      </c>
      <c r="AT248" s="297" t="s">
        <v>137</v>
      </c>
      <c r="AU248" s="297" t="s">
        <v>80</v>
      </c>
      <c r="AY248" s="192" t="s">
        <v>135</v>
      </c>
      <c r="BE248" s="298">
        <f t="shared" si="44"/>
        <v>0</v>
      </c>
      <c r="BF248" s="298">
        <f t="shared" si="45"/>
        <v>0</v>
      </c>
      <c r="BG248" s="298">
        <f t="shared" si="46"/>
        <v>0</v>
      </c>
      <c r="BH248" s="298">
        <f t="shared" si="47"/>
        <v>0</v>
      </c>
      <c r="BI248" s="298">
        <f t="shared" si="48"/>
        <v>0</v>
      </c>
      <c r="BJ248" s="192" t="s">
        <v>78</v>
      </c>
      <c r="BK248" s="298">
        <f t="shared" si="49"/>
        <v>0</v>
      </c>
      <c r="BL248" s="192" t="s">
        <v>694</v>
      </c>
      <c r="BM248" s="297" t="s">
        <v>967</v>
      </c>
    </row>
    <row r="249" spans="1:65" s="273" customFormat="1" ht="22.9" customHeight="1" x14ac:dyDescent="0.2">
      <c r="B249" s="274"/>
      <c r="D249" s="275" t="s">
        <v>71</v>
      </c>
      <c r="E249" s="284" t="s">
        <v>2355</v>
      </c>
      <c r="F249" s="284" t="s">
        <v>2356</v>
      </c>
      <c r="I249" s="103"/>
      <c r="J249" s="285">
        <f>BK249</f>
        <v>0</v>
      </c>
      <c r="L249" s="274"/>
      <c r="M249" s="278"/>
      <c r="N249" s="279"/>
      <c r="O249" s="279"/>
      <c r="P249" s="280">
        <f>SUM(P250:P256)</f>
        <v>0</v>
      </c>
      <c r="Q249" s="279"/>
      <c r="R249" s="280">
        <f>SUM(R250:R256)</f>
        <v>0.43762600000000007</v>
      </c>
      <c r="S249" s="279"/>
      <c r="T249" s="281">
        <f>SUM(T250:T256)</f>
        <v>0</v>
      </c>
      <c r="AR249" s="275" t="s">
        <v>78</v>
      </c>
      <c r="AT249" s="282" t="s">
        <v>71</v>
      </c>
      <c r="AU249" s="282" t="s">
        <v>78</v>
      </c>
      <c r="AY249" s="275" t="s">
        <v>135</v>
      </c>
      <c r="BK249" s="283">
        <f>SUM(BK250:BK256)</f>
        <v>0</v>
      </c>
    </row>
    <row r="250" spans="1:65" s="205" customFormat="1" ht="24" customHeight="1" x14ac:dyDescent="0.2">
      <c r="A250" s="201"/>
      <c r="B250" s="202"/>
      <c r="C250" s="286" t="s">
        <v>971</v>
      </c>
      <c r="D250" s="286" t="s">
        <v>137</v>
      </c>
      <c r="E250" s="287" t="s">
        <v>2357</v>
      </c>
      <c r="F250" s="288" t="s">
        <v>2358</v>
      </c>
      <c r="G250" s="289" t="s">
        <v>234</v>
      </c>
      <c r="H250" s="290">
        <v>547</v>
      </c>
      <c r="I250" s="119"/>
      <c r="J250" s="291">
        <f t="shared" ref="J250:J256" si="50">ROUND(I250*H250,2)</f>
        <v>0</v>
      </c>
      <c r="K250" s="288" t="s">
        <v>1</v>
      </c>
      <c r="L250" s="202"/>
      <c r="M250" s="292" t="s">
        <v>1</v>
      </c>
      <c r="N250" s="293" t="s">
        <v>40</v>
      </c>
      <c r="O250" s="294"/>
      <c r="P250" s="295">
        <f t="shared" ref="P250:P256" si="51">O250*H250</f>
        <v>0</v>
      </c>
      <c r="Q250" s="295">
        <v>0</v>
      </c>
      <c r="R250" s="295">
        <f t="shared" ref="R250:R256" si="52">Q250*H250</f>
        <v>0</v>
      </c>
      <c r="S250" s="295">
        <v>0</v>
      </c>
      <c r="T250" s="296">
        <f t="shared" ref="T250:T256" si="53">S250*H250</f>
        <v>0</v>
      </c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R250" s="297" t="s">
        <v>694</v>
      </c>
      <c r="AT250" s="297" t="s">
        <v>137</v>
      </c>
      <c r="AU250" s="297" t="s">
        <v>80</v>
      </c>
      <c r="AY250" s="192" t="s">
        <v>135</v>
      </c>
      <c r="BE250" s="298">
        <f t="shared" ref="BE250:BE256" si="54">IF(N250="základní",J250,0)</f>
        <v>0</v>
      </c>
      <c r="BF250" s="298">
        <f t="shared" ref="BF250:BF256" si="55">IF(N250="snížená",J250,0)</f>
        <v>0</v>
      </c>
      <c r="BG250" s="298">
        <f t="shared" ref="BG250:BG256" si="56">IF(N250="zákl. přenesená",J250,0)</f>
        <v>0</v>
      </c>
      <c r="BH250" s="298">
        <f t="shared" ref="BH250:BH256" si="57">IF(N250="sníž. přenesená",J250,0)</f>
        <v>0</v>
      </c>
      <c r="BI250" s="298">
        <f t="shared" ref="BI250:BI256" si="58">IF(N250="nulová",J250,0)</f>
        <v>0</v>
      </c>
      <c r="BJ250" s="192" t="s">
        <v>78</v>
      </c>
      <c r="BK250" s="298">
        <f t="shared" ref="BK250:BK256" si="59">ROUND(I250*H250,2)</f>
        <v>0</v>
      </c>
      <c r="BL250" s="192" t="s">
        <v>694</v>
      </c>
      <c r="BM250" s="297" t="s">
        <v>971</v>
      </c>
    </row>
    <row r="251" spans="1:65" s="205" customFormat="1" ht="16.5" customHeight="1" x14ac:dyDescent="0.2">
      <c r="A251" s="201"/>
      <c r="B251" s="202"/>
      <c r="C251" s="309" t="s">
        <v>977</v>
      </c>
      <c r="D251" s="309" t="s">
        <v>479</v>
      </c>
      <c r="E251" s="310" t="s">
        <v>2359</v>
      </c>
      <c r="F251" s="311" t="s">
        <v>2360</v>
      </c>
      <c r="G251" s="312" t="s">
        <v>234</v>
      </c>
      <c r="H251" s="313">
        <v>601.70000000000005</v>
      </c>
      <c r="I251" s="168"/>
      <c r="J251" s="314">
        <f t="shared" si="50"/>
        <v>0</v>
      </c>
      <c r="K251" s="311" t="s">
        <v>1</v>
      </c>
      <c r="L251" s="315"/>
      <c r="M251" s="316" t="s">
        <v>1</v>
      </c>
      <c r="N251" s="317" t="s">
        <v>40</v>
      </c>
      <c r="O251" s="294"/>
      <c r="P251" s="295">
        <f t="shared" si="51"/>
        <v>0</v>
      </c>
      <c r="Q251" s="295">
        <v>2.0000000000000001E-4</v>
      </c>
      <c r="R251" s="295">
        <f t="shared" si="52"/>
        <v>0.12034000000000002</v>
      </c>
      <c r="S251" s="295">
        <v>0</v>
      </c>
      <c r="T251" s="296">
        <f t="shared" si="53"/>
        <v>0</v>
      </c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R251" s="297" t="s">
        <v>2160</v>
      </c>
      <c r="AT251" s="297" t="s">
        <v>479</v>
      </c>
      <c r="AU251" s="297" t="s">
        <v>80</v>
      </c>
      <c r="AY251" s="192" t="s">
        <v>135</v>
      </c>
      <c r="BE251" s="298">
        <f t="shared" si="54"/>
        <v>0</v>
      </c>
      <c r="BF251" s="298">
        <f t="shared" si="55"/>
        <v>0</v>
      </c>
      <c r="BG251" s="298">
        <f t="shared" si="56"/>
        <v>0</v>
      </c>
      <c r="BH251" s="298">
        <f t="shared" si="57"/>
        <v>0</v>
      </c>
      <c r="BI251" s="298">
        <f t="shared" si="58"/>
        <v>0</v>
      </c>
      <c r="BJ251" s="192" t="s">
        <v>78</v>
      </c>
      <c r="BK251" s="298">
        <f t="shared" si="59"/>
        <v>0</v>
      </c>
      <c r="BL251" s="192" t="s">
        <v>694</v>
      </c>
      <c r="BM251" s="297" t="s">
        <v>977</v>
      </c>
    </row>
    <row r="252" spans="1:65" s="205" customFormat="1" ht="16.5" customHeight="1" x14ac:dyDescent="0.2">
      <c r="A252" s="201"/>
      <c r="B252" s="202"/>
      <c r="C252" s="286" t="s">
        <v>983</v>
      </c>
      <c r="D252" s="286" t="s">
        <v>137</v>
      </c>
      <c r="E252" s="287" t="s">
        <v>978</v>
      </c>
      <c r="F252" s="288" t="s">
        <v>2361</v>
      </c>
      <c r="G252" s="289" t="s">
        <v>234</v>
      </c>
      <c r="H252" s="290">
        <v>601.70000000000005</v>
      </c>
      <c r="I252" s="119"/>
      <c r="J252" s="291">
        <f t="shared" si="50"/>
        <v>0</v>
      </c>
      <c r="K252" s="288" t="s">
        <v>1</v>
      </c>
      <c r="L252" s="202"/>
      <c r="M252" s="292" t="s">
        <v>1</v>
      </c>
      <c r="N252" s="293" t="s">
        <v>40</v>
      </c>
      <c r="O252" s="294"/>
      <c r="P252" s="295">
        <f t="shared" si="51"/>
        <v>0</v>
      </c>
      <c r="Q252" s="295">
        <v>8.0000000000000007E-5</v>
      </c>
      <c r="R252" s="295">
        <f t="shared" si="52"/>
        <v>4.8136000000000005E-2</v>
      </c>
      <c r="S252" s="295">
        <v>0</v>
      </c>
      <c r="T252" s="296">
        <f t="shared" si="53"/>
        <v>0</v>
      </c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R252" s="297" t="s">
        <v>141</v>
      </c>
      <c r="AT252" s="297" t="s">
        <v>137</v>
      </c>
      <c r="AU252" s="297" t="s">
        <v>80</v>
      </c>
      <c r="AY252" s="192" t="s">
        <v>135</v>
      </c>
      <c r="BE252" s="298">
        <f t="shared" si="54"/>
        <v>0</v>
      </c>
      <c r="BF252" s="298">
        <f t="shared" si="55"/>
        <v>0</v>
      </c>
      <c r="BG252" s="298">
        <f t="shared" si="56"/>
        <v>0</v>
      </c>
      <c r="BH252" s="298">
        <f t="shared" si="57"/>
        <v>0</v>
      </c>
      <c r="BI252" s="298">
        <f t="shared" si="58"/>
        <v>0</v>
      </c>
      <c r="BJ252" s="192" t="s">
        <v>78</v>
      </c>
      <c r="BK252" s="298">
        <f t="shared" si="59"/>
        <v>0</v>
      </c>
      <c r="BL252" s="192" t="s">
        <v>141</v>
      </c>
      <c r="BM252" s="297" t="s">
        <v>983</v>
      </c>
    </row>
    <row r="253" spans="1:65" s="205" customFormat="1" ht="16.5" customHeight="1" x14ac:dyDescent="0.2">
      <c r="A253" s="201"/>
      <c r="B253" s="202"/>
      <c r="C253" s="286" t="s">
        <v>989</v>
      </c>
      <c r="D253" s="286" t="s">
        <v>137</v>
      </c>
      <c r="E253" s="287" t="s">
        <v>2362</v>
      </c>
      <c r="F253" s="288" t="s">
        <v>2363</v>
      </c>
      <c r="G253" s="289" t="s">
        <v>212</v>
      </c>
      <c r="H253" s="290">
        <v>65</v>
      </c>
      <c r="I253" s="119"/>
      <c r="J253" s="291">
        <f t="shared" si="50"/>
        <v>0</v>
      </c>
      <c r="K253" s="288" t="s">
        <v>1</v>
      </c>
      <c r="L253" s="202"/>
      <c r="M253" s="292" t="s">
        <v>1</v>
      </c>
      <c r="N253" s="293" t="s">
        <v>40</v>
      </c>
      <c r="O253" s="294"/>
      <c r="P253" s="295">
        <f t="shared" si="51"/>
        <v>0</v>
      </c>
      <c r="Q253" s="295">
        <v>0</v>
      </c>
      <c r="R253" s="295">
        <f t="shared" si="52"/>
        <v>0</v>
      </c>
      <c r="S253" s="295">
        <v>0</v>
      </c>
      <c r="T253" s="296">
        <f t="shared" si="53"/>
        <v>0</v>
      </c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R253" s="297" t="s">
        <v>141</v>
      </c>
      <c r="AT253" s="297" t="s">
        <v>137</v>
      </c>
      <c r="AU253" s="297" t="s">
        <v>80</v>
      </c>
      <c r="AY253" s="192" t="s">
        <v>135</v>
      </c>
      <c r="BE253" s="298">
        <f t="shared" si="54"/>
        <v>0</v>
      </c>
      <c r="BF253" s="298">
        <f t="shared" si="55"/>
        <v>0</v>
      </c>
      <c r="BG253" s="298">
        <f t="shared" si="56"/>
        <v>0</v>
      </c>
      <c r="BH253" s="298">
        <f t="shared" si="57"/>
        <v>0</v>
      </c>
      <c r="BI253" s="298">
        <f t="shared" si="58"/>
        <v>0</v>
      </c>
      <c r="BJ253" s="192" t="s">
        <v>78</v>
      </c>
      <c r="BK253" s="298">
        <f t="shared" si="59"/>
        <v>0</v>
      </c>
      <c r="BL253" s="192" t="s">
        <v>141</v>
      </c>
      <c r="BM253" s="297" t="s">
        <v>989</v>
      </c>
    </row>
    <row r="254" spans="1:65" s="205" customFormat="1" ht="24" customHeight="1" x14ac:dyDescent="0.2">
      <c r="A254" s="201"/>
      <c r="B254" s="202"/>
      <c r="C254" s="286" t="s">
        <v>995</v>
      </c>
      <c r="D254" s="286" t="s">
        <v>137</v>
      </c>
      <c r="E254" s="287" t="s">
        <v>2364</v>
      </c>
      <c r="F254" s="288" t="s">
        <v>2365</v>
      </c>
      <c r="G254" s="289" t="s">
        <v>212</v>
      </c>
      <c r="H254" s="290">
        <v>43</v>
      </c>
      <c r="I254" s="119"/>
      <c r="J254" s="291">
        <f t="shared" si="50"/>
        <v>0</v>
      </c>
      <c r="K254" s="288" t="s">
        <v>1</v>
      </c>
      <c r="L254" s="202"/>
      <c r="M254" s="292" t="s">
        <v>1</v>
      </c>
      <c r="N254" s="293" t="s">
        <v>40</v>
      </c>
      <c r="O254" s="294"/>
      <c r="P254" s="295">
        <f t="shared" si="51"/>
        <v>0</v>
      </c>
      <c r="Q254" s="295">
        <v>2.1000000000000001E-4</v>
      </c>
      <c r="R254" s="295">
        <f t="shared" si="52"/>
        <v>9.0299999999999998E-3</v>
      </c>
      <c r="S254" s="295">
        <v>0</v>
      </c>
      <c r="T254" s="296">
        <f t="shared" si="53"/>
        <v>0</v>
      </c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R254" s="297" t="s">
        <v>141</v>
      </c>
      <c r="AT254" s="297" t="s">
        <v>137</v>
      </c>
      <c r="AU254" s="297" t="s">
        <v>80</v>
      </c>
      <c r="AY254" s="192" t="s">
        <v>135</v>
      </c>
      <c r="BE254" s="298">
        <f t="shared" si="54"/>
        <v>0</v>
      </c>
      <c r="BF254" s="298">
        <f t="shared" si="55"/>
        <v>0</v>
      </c>
      <c r="BG254" s="298">
        <f t="shared" si="56"/>
        <v>0</v>
      </c>
      <c r="BH254" s="298">
        <f t="shared" si="57"/>
        <v>0</v>
      </c>
      <c r="BI254" s="298">
        <f t="shared" si="58"/>
        <v>0</v>
      </c>
      <c r="BJ254" s="192" t="s">
        <v>78</v>
      </c>
      <c r="BK254" s="298">
        <f t="shared" si="59"/>
        <v>0</v>
      </c>
      <c r="BL254" s="192" t="s">
        <v>141</v>
      </c>
      <c r="BM254" s="297" t="s">
        <v>995</v>
      </c>
    </row>
    <row r="255" spans="1:65" s="205" customFormat="1" ht="16.5" customHeight="1" x14ac:dyDescent="0.2">
      <c r="A255" s="201"/>
      <c r="B255" s="202"/>
      <c r="C255" s="286" t="s">
        <v>1001</v>
      </c>
      <c r="D255" s="286" t="s">
        <v>137</v>
      </c>
      <c r="E255" s="287" t="s">
        <v>2072</v>
      </c>
      <c r="F255" s="288" t="s">
        <v>2366</v>
      </c>
      <c r="G255" s="289" t="s">
        <v>212</v>
      </c>
      <c r="H255" s="290">
        <v>2</v>
      </c>
      <c r="I255" s="119"/>
      <c r="J255" s="291">
        <f t="shared" si="50"/>
        <v>0</v>
      </c>
      <c r="K255" s="288" t="s">
        <v>1</v>
      </c>
      <c r="L255" s="202"/>
      <c r="M255" s="292" t="s">
        <v>1</v>
      </c>
      <c r="N255" s="293" t="s">
        <v>40</v>
      </c>
      <c r="O255" s="294"/>
      <c r="P255" s="295">
        <f t="shared" si="51"/>
        <v>0</v>
      </c>
      <c r="Q255" s="295">
        <v>0.11405999999999999</v>
      </c>
      <c r="R255" s="295">
        <f t="shared" si="52"/>
        <v>0.22811999999999999</v>
      </c>
      <c r="S255" s="295">
        <v>0</v>
      </c>
      <c r="T255" s="296">
        <f t="shared" si="53"/>
        <v>0</v>
      </c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R255" s="297" t="s">
        <v>141</v>
      </c>
      <c r="AT255" s="297" t="s">
        <v>137</v>
      </c>
      <c r="AU255" s="297" t="s">
        <v>80</v>
      </c>
      <c r="AY255" s="192" t="s">
        <v>135</v>
      </c>
      <c r="BE255" s="298">
        <f t="shared" si="54"/>
        <v>0</v>
      </c>
      <c r="BF255" s="298">
        <f t="shared" si="55"/>
        <v>0</v>
      </c>
      <c r="BG255" s="298">
        <f t="shared" si="56"/>
        <v>0</v>
      </c>
      <c r="BH255" s="298">
        <f t="shared" si="57"/>
        <v>0</v>
      </c>
      <c r="BI255" s="298">
        <f t="shared" si="58"/>
        <v>0</v>
      </c>
      <c r="BJ255" s="192" t="s">
        <v>78</v>
      </c>
      <c r="BK255" s="298">
        <f t="shared" si="59"/>
        <v>0</v>
      </c>
      <c r="BL255" s="192" t="s">
        <v>141</v>
      </c>
      <c r="BM255" s="297" t="s">
        <v>1001</v>
      </c>
    </row>
    <row r="256" spans="1:65" s="205" customFormat="1" ht="16.5" customHeight="1" x14ac:dyDescent="0.2">
      <c r="A256" s="201"/>
      <c r="B256" s="202"/>
      <c r="C256" s="309" t="s">
        <v>1007</v>
      </c>
      <c r="D256" s="309" t="s">
        <v>479</v>
      </c>
      <c r="E256" s="310" t="s">
        <v>2367</v>
      </c>
      <c r="F256" s="311" t="s">
        <v>2368</v>
      </c>
      <c r="G256" s="312" t="s">
        <v>212</v>
      </c>
      <c r="H256" s="313">
        <v>2</v>
      </c>
      <c r="I256" s="168"/>
      <c r="J256" s="314">
        <f t="shared" si="50"/>
        <v>0</v>
      </c>
      <c r="K256" s="311" t="s">
        <v>1</v>
      </c>
      <c r="L256" s="315"/>
      <c r="M256" s="316" t="s">
        <v>1</v>
      </c>
      <c r="N256" s="317" t="s">
        <v>40</v>
      </c>
      <c r="O256" s="294"/>
      <c r="P256" s="295">
        <f t="shared" si="51"/>
        <v>0</v>
      </c>
      <c r="Q256" s="295">
        <v>1.6E-2</v>
      </c>
      <c r="R256" s="295">
        <f t="shared" si="52"/>
        <v>3.2000000000000001E-2</v>
      </c>
      <c r="S256" s="295">
        <v>0</v>
      </c>
      <c r="T256" s="296">
        <f t="shared" si="53"/>
        <v>0</v>
      </c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R256" s="297" t="s">
        <v>209</v>
      </c>
      <c r="AT256" s="297" t="s">
        <v>479</v>
      </c>
      <c r="AU256" s="297" t="s">
        <v>80</v>
      </c>
      <c r="AY256" s="192" t="s">
        <v>135</v>
      </c>
      <c r="BE256" s="298">
        <f t="shared" si="54"/>
        <v>0</v>
      </c>
      <c r="BF256" s="298">
        <f t="shared" si="55"/>
        <v>0</v>
      </c>
      <c r="BG256" s="298">
        <f t="shared" si="56"/>
        <v>0</v>
      </c>
      <c r="BH256" s="298">
        <f t="shared" si="57"/>
        <v>0</v>
      </c>
      <c r="BI256" s="298">
        <f t="shared" si="58"/>
        <v>0</v>
      </c>
      <c r="BJ256" s="192" t="s">
        <v>78</v>
      </c>
      <c r="BK256" s="298">
        <f t="shared" si="59"/>
        <v>0</v>
      </c>
      <c r="BL256" s="192" t="s">
        <v>141</v>
      </c>
      <c r="BM256" s="297" t="s">
        <v>1007</v>
      </c>
    </row>
    <row r="257" spans="1:65" s="273" customFormat="1" ht="22.9" customHeight="1" x14ac:dyDescent="0.2">
      <c r="B257" s="274"/>
      <c r="D257" s="275" t="s">
        <v>71</v>
      </c>
      <c r="E257" s="284" t="s">
        <v>2369</v>
      </c>
      <c r="F257" s="284" t="s">
        <v>2370</v>
      </c>
      <c r="I257" s="103"/>
      <c r="J257" s="285">
        <f>BK257</f>
        <v>0</v>
      </c>
      <c r="L257" s="274"/>
      <c r="M257" s="278"/>
      <c r="N257" s="279"/>
      <c r="O257" s="279"/>
      <c r="P257" s="280">
        <f>SUM(P258:P260)</f>
        <v>0</v>
      </c>
      <c r="Q257" s="279"/>
      <c r="R257" s="280">
        <f>SUM(R258:R260)</f>
        <v>0</v>
      </c>
      <c r="S257" s="279"/>
      <c r="T257" s="281">
        <f>SUM(T258:T260)</f>
        <v>1.1426799999999999</v>
      </c>
      <c r="AR257" s="275" t="s">
        <v>78</v>
      </c>
      <c r="AT257" s="282" t="s">
        <v>71</v>
      </c>
      <c r="AU257" s="282" t="s">
        <v>78</v>
      </c>
      <c r="AY257" s="275" t="s">
        <v>135</v>
      </c>
      <c r="BK257" s="283">
        <f>SUM(BK258:BK260)</f>
        <v>0</v>
      </c>
    </row>
    <row r="258" spans="1:65" s="205" customFormat="1" ht="24" customHeight="1" x14ac:dyDescent="0.2">
      <c r="A258" s="201"/>
      <c r="B258" s="202"/>
      <c r="C258" s="286" t="s">
        <v>1028</v>
      </c>
      <c r="D258" s="286" t="s">
        <v>137</v>
      </c>
      <c r="E258" s="287" t="s">
        <v>2371</v>
      </c>
      <c r="F258" s="288" t="s">
        <v>2372</v>
      </c>
      <c r="G258" s="289" t="s">
        <v>234</v>
      </c>
      <c r="H258" s="290">
        <v>169</v>
      </c>
      <c r="I258" s="119"/>
      <c r="J258" s="291">
        <f>ROUND(I258*H258,2)</f>
        <v>0</v>
      </c>
      <c r="K258" s="288" t="s">
        <v>1</v>
      </c>
      <c r="L258" s="202"/>
      <c r="M258" s="292" t="s">
        <v>1</v>
      </c>
      <c r="N258" s="293" t="s">
        <v>40</v>
      </c>
      <c r="O258" s="294"/>
      <c r="P258" s="295">
        <f>O258*H258</f>
        <v>0</v>
      </c>
      <c r="Q258" s="295">
        <v>0</v>
      </c>
      <c r="R258" s="295">
        <f>Q258*H258</f>
        <v>0</v>
      </c>
      <c r="S258" s="295">
        <v>1.9599999999999999E-3</v>
      </c>
      <c r="T258" s="296">
        <f>S258*H258</f>
        <v>0.33123999999999998</v>
      </c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R258" s="297" t="s">
        <v>286</v>
      </c>
      <c r="AT258" s="297" t="s">
        <v>137</v>
      </c>
      <c r="AU258" s="297" t="s">
        <v>80</v>
      </c>
      <c r="AY258" s="192" t="s">
        <v>135</v>
      </c>
      <c r="BE258" s="298">
        <f>IF(N258="základní",J258,0)</f>
        <v>0</v>
      </c>
      <c r="BF258" s="298">
        <f>IF(N258="snížená",J258,0)</f>
        <v>0</v>
      </c>
      <c r="BG258" s="298">
        <f>IF(N258="zákl. přenesená",J258,0)</f>
        <v>0</v>
      </c>
      <c r="BH258" s="298">
        <f>IF(N258="sníž. přenesená",J258,0)</f>
        <v>0</v>
      </c>
      <c r="BI258" s="298">
        <f>IF(N258="nulová",J258,0)</f>
        <v>0</v>
      </c>
      <c r="BJ258" s="192" t="s">
        <v>78</v>
      </c>
      <c r="BK258" s="298">
        <f>ROUND(I258*H258,2)</f>
        <v>0</v>
      </c>
      <c r="BL258" s="192" t="s">
        <v>286</v>
      </c>
      <c r="BM258" s="297" t="s">
        <v>1028</v>
      </c>
    </row>
    <row r="259" spans="1:65" s="205" customFormat="1" ht="24" customHeight="1" x14ac:dyDescent="0.2">
      <c r="A259" s="201"/>
      <c r="B259" s="202"/>
      <c r="C259" s="286" t="s">
        <v>1036</v>
      </c>
      <c r="D259" s="286" t="s">
        <v>137</v>
      </c>
      <c r="E259" s="287" t="s">
        <v>2373</v>
      </c>
      <c r="F259" s="288" t="s">
        <v>2374</v>
      </c>
      <c r="G259" s="289" t="s">
        <v>234</v>
      </c>
      <c r="H259" s="290">
        <v>164</v>
      </c>
      <c r="I259" s="119"/>
      <c r="J259" s="291">
        <f>ROUND(I259*H259,2)</f>
        <v>0</v>
      </c>
      <c r="K259" s="288" t="s">
        <v>1</v>
      </c>
      <c r="L259" s="202"/>
      <c r="M259" s="292" t="s">
        <v>1</v>
      </c>
      <c r="N259" s="293" t="s">
        <v>40</v>
      </c>
      <c r="O259" s="294"/>
      <c r="P259" s="295">
        <f>O259*H259</f>
        <v>0</v>
      </c>
      <c r="Q259" s="295">
        <v>0</v>
      </c>
      <c r="R259" s="295">
        <f>Q259*H259</f>
        <v>0</v>
      </c>
      <c r="S259" s="295">
        <v>1.9599999999999999E-3</v>
      </c>
      <c r="T259" s="296">
        <f>S259*H259</f>
        <v>0.32144</v>
      </c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R259" s="297" t="s">
        <v>286</v>
      </c>
      <c r="AT259" s="297" t="s">
        <v>137</v>
      </c>
      <c r="AU259" s="297" t="s">
        <v>80</v>
      </c>
      <c r="AY259" s="192" t="s">
        <v>135</v>
      </c>
      <c r="BE259" s="298">
        <f>IF(N259="základní",J259,0)</f>
        <v>0</v>
      </c>
      <c r="BF259" s="298">
        <f>IF(N259="snížená",J259,0)</f>
        <v>0</v>
      </c>
      <c r="BG259" s="298">
        <f>IF(N259="zákl. přenesená",J259,0)</f>
        <v>0</v>
      </c>
      <c r="BH259" s="298">
        <f>IF(N259="sníž. přenesená",J259,0)</f>
        <v>0</v>
      </c>
      <c r="BI259" s="298">
        <f>IF(N259="nulová",J259,0)</f>
        <v>0</v>
      </c>
      <c r="BJ259" s="192" t="s">
        <v>78</v>
      </c>
      <c r="BK259" s="298">
        <f>ROUND(I259*H259,2)</f>
        <v>0</v>
      </c>
      <c r="BL259" s="192" t="s">
        <v>286</v>
      </c>
      <c r="BM259" s="297" t="s">
        <v>1036</v>
      </c>
    </row>
    <row r="260" spans="1:65" s="205" customFormat="1" ht="16.5" customHeight="1" x14ac:dyDescent="0.2">
      <c r="A260" s="201"/>
      <c r="B260" s="202"/>
      <c r="C260" s="286" t="s">
        <v>1044</v>
      </c>
      <c r="D260" s="286" t="s">
        <v>137</v>
      </c>
      <c r="E260" s="287" t="s">
        <v>2375</v>
      </c>
      <c r="F260" s="288" t="s">
        <v>2376</v>
      </c>
      <c r="G260" s="289" t="s">
        <v>234</v>
      </c>
      <c r="H260" s="290">
        <v>250</v>
      </c>
      <c r="I260" s="119"/>
      <c r="J260" s="291">
        <f>ROUND(I260*H260,2)</f>
        <v>0</v>
      </c>
      <c r="K260" s="288" t="s">
        <v>1</v>
      </c>
      <c r="L260" s="202"/>
      <c r="M260" s="292" t="s">
        <v>1</v>
      </c>
      <c r="N260" s="293" t="s">
        <v>40</v>
      </c>
      <c r="O260" s="294"/>
      <c r="P260" s="295">
        <f>O260*H260</f>
        <v>0</v>
      </c>
      <c r="Q260" s="295">
        <v>0</v>
      </c>
      <c r="R260" s="295">
        <f>Q260*H260</f>
        <v>0</v>
      </c>
      <c r="S260" s="295">
        <v>1.9599999999999999E-3</v>
      </c>
      <c r="T260" s="296">
        <f>S260*H260</f>
        <v>0.49</v>
      </c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R260" s="297" t="s">
        <v>286</v>
      </c>
      <c r="AT260" s="297" t="s">
        <v>137</v>
      </c>
      <c r="AU260" s="297" t="s">
        <v>80</v>
      </c>
      <c r="AY260" s="192" t="s">
        <v>135</v>
      </c>
      <c r="BE260" s="298">
        <f>IF(N260="základní",J260,0)</f>
        <v>0</v>
      </c>
      <c r="BF260" s="298">
        <f>IF(N260="snížená",J260,0)</f>
        <v>0</v>
      </c>
      <c r="BG260" s="298">
        <f>IF(N260="zákl. přenesená",J260,0)</f>
        <v>0</v>
      </c>
      <c r="BH260" s="298">
        <f>IF(N260="sníž. přenesená",J260,0)</f>
        <v>0</v>
      </c>
      <c r="BI260" s="298">
        <f>IF(N260="nulová",J260,0)</f>
        <v>0</v>
      </c>
      <c r="BJ260" s="192" t="s">
        <v>78</v>
      </c>
      <c r="BK260" s="298">
        <f>ROUND(I260*H260,2)</f>
        <v>0</v>
      </c>
      <c r="BL260" s="192" t="s">
        <v>286</v>
      </c>
      <c r="BM260" s="297" t="s">
        <v>1044</v>
      </c>
    </row>
    <row r="261" spans="1:65" s="273" customFormat="1" ht="22.9" customHeight="1" x14ac:dyDescent="0.2">
      <c r="B261" s="274"/>
      <c r="D261" s="275" t="s">
        <v>71</v>
      </c>
      <c r="E261" s="284" t="s">
        <v>209</v>
      </c>
      <c r="F261" s="284" t="s">
        <v>2377</v>
      </c>
      <c r="I261" s="103"/>
      <c r="J261" s="285">
        <f>BK261</f>
        <v>0</v>
      </c>
      <c r="L261" s="274"/>
      <c r="M261" s="278"/>
      <c r="N261" s="279"/>
      <c r="O261" s="279"/>
      <c r="P261" s="280">
        <f>SUM(P262:P272)</f>
        <v>0</v>
      </c>
      <c r="Q261" s="279"/>
      <c r="R261" s="280">
        <f>SUM(R262:R272)</f>
        <v>1.4460000000000001E-2</v>
      </c>
      <c r="S261" s="279"/>
      <c r="T261" s="281">
        <f>SUM(T262:T272)</f>
        <v>0</v>
      </c>
      <c r="AR261" s="275" t="s">
        <v>78</v>
      </c>
      <c r="AT261" s="282" t="s">
        <v>71</v>
      </c>
      <c r="AU261" s="282" t="s">
        <v>78</v>
      </c>
      <c r="AY261" s="275" t="s">
        <v>135</v>
      </c>
      <c r="BK261" s="283">
        <f>SUM(BK262:BK272)</f>
        <v>0</v>
      </c>
    </row>
    <row r="262" spans="1:65" s="205" customFormat="1" ht="24" customHeight="1" x14ac:dyDescent="0.2">
      <c r="A262" s="201"/>
      <c r="B262" s="202"/>
      <c r="C262" s="286" t="s">
        <v>1049</v>
      </c>
      <c r="D262" s="286" t="s">
        <v>137</v>
      </c>
      <c r="E262" s="287" t="s">
        <v>2378</v>
      </c>
      <c r="F262" s="288" t="s">
        <v>2379</v>
      </c>
      <c r="G262" s="289" t="s">
        <v>212</v>
      </c>
      <c r="H262" s="290">
        <v>12</v>
      </c>
      <c r="I262" s="119"/>
      <c r="J262" s="291">
        <f t="shared" ref="J262:J272" si="60">ROUND(I262*H262,2)</f>
        <v>0</v>
      </c>
      <c r="K262" s="288" t="s">
        <v>1</v>
      </c>
      <c r="L262" s="202"/>
      <c r="M262" s="292" t="s">
        <v>1</v>
      </c>
      <c r="N262" s="293" t="s">
        <v>40</v>
      </c>
      <c r="O262" s="294"/>
      <c r="P262" s="295">
        <f t="shared" ref="P262:P272" si="61">O262*H262</f>
        <v>0</v>
      </c>
      <c r="Q262" s="295">
        <v>0</v>
      </c>
      <c r="R262" s="295">
        <f t="shared" ref="R262:R272" si="62">Q262*H262</f>
        <v>0</v>
      </c>
      <c r="S262" s="295">
        <v>0</v>
      </c>
      <c r="T262" s="296">
        <f t="shared" ref="T262:T272" si="63">S262*H262</f>
        <v>0</v>
      </c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R262" s="297" t="s">
        <v>141</v>
      </c>
      <c r="AT262" s="297" t="s">
        <v>137</v>
      </c>
      <c r="AU262" s="297" t="s">
        <v>80</v>
      </c>
      <c r="AY262" s="192" t="s">
        <v>135</v>
      </c>
      <c r="BE262" s="298">
        <f t="shared" ref="BE262:BE272" si="64">IF(N262="základní",J262,0)</f>
        <v>0</v>
      </c>
      <c r="BF262" s="298">
        <f t="shared" ref="BF262:BF272" si="65">IF(N262="snížená",J262,0)</f>
        <v>0</v>
      </c>
      <c r="BG262" s="298">
        <f t="shared" ref="BG262:BG272" si="66">IF(N262="zákl. přenesená",J262,0)</f>
        <v>0</v>
      </c>
      <c r="BH262" s="298">
        <f t="shared" ref="BH262:BH272" si="67">IF(N262="sníž. přenesená",J262,0)</f>
        <v>0</v>
      </c>
      <c r="BI262" s="298">
        <f t="shared" ref="BI262:BI272" si="68">IF(N262="nulová",J262,0)</f>
        <v>0</v>
      </c>
      <c r="BJ262" s="192" t="s">
        <v>78</v>
      </c>
      <c r="BK262" s="298">
        <f t="shared" ref="BK262:BK272" si="69">ROUND(I262*H262,2)</f>
        <v>0</v>
      </c>
      <c r="BL262" s="192" t="s">
        <v>141</v>
      </c>
      <c r="BM262" s="297" t="s">
        <v>1049</v>
      </c>
    </row>
    <row r="263" spans="1:65" s="205" customFormat="1" ht="24" customHeight="1" x14ac:dyDescent="0.2">
      <c r="A263" s="201"/>
      <c r="B263" s="202"/>
      <c r="C263" s="309" t="s">
        <v>1055</v>
      </c>
      <c r="D263" s="309" t="s">
        <v>479</v>
      </c>
      <c r="E263" s="310" t="s">
        <v>2380</v>
      </c>
      <c r="F263" s="311" t="s">
        <v>2381</v>
      </c>
      <c r="G263" s="312" t="s">
        <v>212</v>
      </c>
      <c r="H263" s="313">
        <v>12</v>
      </c>
      <c r="I263" s="168"/>
      <c r="J263" s="314">
        <f t="shared" si="60"/>
        <v>0</v>
      </c>
      <c r="K263" s="311" t="s">
        <v>1</v>
      </c>
      <c r="L263" s="315"/>
      <c r="M263" s="316" t="s">
        <v>1</v>
      </c>
      <c r="N263" s="317" t="s">
        <v>40</v>
      </c>
      <c r="O263" s="294"/>
      <c r="P263" s="295">
        <f t="shared" si="61"/>
        <v>0</v>
      </c>
      <c r="Q263" s="295">
        <v>2.9E-4</v>
      </c>
      <c r="R263" s="295">
        <f t="shared" si="62"/>
        <v>3.48E-3</v>
      </c>
      <c r="S263" s="295">
        <v>0</v>
      </c>
      <c r="T263" s="296">
        <f t="shared" si="63"/>
        <v>0</v>
      </c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R263" s="297" t="s">
        <v>209</v>
      </c>
      <c r="AT263" s="297" t="s">
        <v>479</v>
      </c>
      <c r="AU263" s="297" t="s">
        <v>80</v>
      </c>
      <c r="AY263" s="192" t="s">
        <v>135</v>
      </c>
      <c r="BE263" s="298">
        <f t="shared" si="64"/>
        <v>0</v>
      </c>
      <c r="BF263" s="298">
        <f t="shared" si="65"/>
        <v>0</v>
      </c>
      <c r="BG263" s="298">
        <f t="shared" si="66"/>
        <v>0</v>
      </c>
      <c r="BH263" s="298">
        <f t="shared" si="67"/>
        <v>0</v>
      </c>
      <c r="BI263" s="298">
        <f t="shared" si="68"/>
        <v>0</v>
      </c>
      <c r="BJ263" s="192" t="s">
        <v>78</v>
      </c>
      <c r="BK263" s="298">
        <f t="shared" si="69"/>
        <v>0</v>
      </c>
      <c r="BL263" s="192" t="s">
        <v>141</v>
      </c>
      <c r="BM263" s="297" t="s">
        <v>1055</v>
      </c>
    </row>
    <row r="264" spans="1:65" s="205" customFormat="1" ht="24" customHeight="1" x14ac:dyDescent="0.2">
      <c r="A264" s="201"/>
      <c r="B264" s="202"/>
      <c r="C264" s="286" t="s">
        <v>1060</v>
      </c>
      <c r="D264" s="286" t="s">
        <v>137</v>
      </c>
      <c r="E264" s="287" t="s">
        <v>2382</v>
      </c>
      <c r="F264" s="288" t="s">
        <v>2383</v>
      </c>
      <c r="G264" s="289" t="s">
        <v>212</v>
      </c>
      <c r="H264" s="290">
        <v>36</v>
      </c>
      <c r="I264" s="119"/>
      <c r="J264" s="291">
        <f t="shared" si="60"/>
        <v>0</v>
      </c>
      <c r="K264" s="288" t="s">
        <v>1</v>
      </c>
      <c r="L264" s="202"/>
      <c r="M264" s="292" t="s">
        <v>1</v>
      </c>
      <c r="N264" s="293" t="s">
        <v>40</v>
      </c>
      <c r="O264" s="294"/>
      <c r="P264" s="295">
        <f t="shared" si="61"/>
        <v>0</v>
      </c>
      <c r="Q264" s="295">
        <v>0</v>
      </c>
      <c r="R264" s="295">
        <f t="shared" si="62"/>
        <v>0</v>
      </c>
      <c r="S264" s="295">
        <v>0</v>
      </c>
      <c r="T264" s="296">
        <f t="shared" si="63"/>
        <v>0</v>
      </c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R264" s="297" t="s">
        <v>141</v>
      </c>
      <c r="AT264" s="297" t="s">
        <v>137</v>
      </c>
      <c r="AU264" s="297" t="s">
        <v>80</v>
      </c>
      <c r="AY264" s="192" t="s">
        <v>135</v>
      </c>
      <c r="BE264" s="298">
        <f t="shared" si="64"/>
        <v>0</v>
      </c>
      <c r="BF264" s="298">
        <f t="shared" si="65"/>
        <v>0</v>
      </c>
      <c r="BG264" s="298">
        <f t="shared" si="66"/>
        <v>0</v>
      </c>
      <c r="BH264" s="298">
        <f t="shared" si="67"/>
        <v>0</v>
      </c>
      <c r="BI264" s="298">
        <f t="shared" si="68"/>
        <v>0</v>
      </c>
      <c r="BJ264" s="192" t="s">
        <v>78</v>
      </c>
      <c r="BK264" s="298">
        <f t="shared" si="69"/>
        <v>0</v>
      </c>
      <c r="BL264" s="192" t="s">
        <v>141</v>
      </c>
      <c r="BM264" s="297" t="s">
        <v>1060</v>
      </c>
    </row>
    <row r="265" spans="1:65" s="205" customFormat="1" ht="24" customHeight="1" x14ac:dyDescent="0.2">
      <c r="A265" s="201"/>
      <c r="B265" s="202"/>
      <c r="C265" s="309" t="s">
        <v>1066</v>
      </c>
      <c r="D265" s="309" t="s">
        <v>479</v>
      </c>
      <c r="E265" s="310" t="s">
        <v>2384</v>
      </c>
      <c r="F265" s="311" t="s">
        <v>2385</v>
      </c>
      <c r="G265" s="312" t="s">
        <v>212</v>
      </c>
      <c r="H265" s="313">
        <v>18</v>
      </c>
      <c r="I265" s="168"/>
      <c r="J265" s="314">
        <f t="shared" si="60"/>
        <v>0</v>
      </c>
      <c r="K265" s="311" t="s">
        <v>1</v>
      </c>
      <c r="L265" s="315"/>
      <c r="M265" s="316" t="s">
        <v>1</v>
      </c>
      <c r="N265" s="317" t="s">
        <v>40</v>
      </c>
      <c r="O265" s="294"/>
      <c r="P265" s="295">
        <f t="shared" si="61"/>
        <v>0</v>
      </c>
      <c r="Q265" s="295">
        <v>2.7E-4</v>
      </c>
      <c r="R265" s="295">
        <f t="shared" si="62"/>
        <v>4.8599999999999997E-3</v>
      </c>
      <c r="S265" s="295">
        <v>0</v>
      </c>
      <c r="T265" s="296">
        <f t="shared" si="63"/>
        <v>0</v>
      </c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R265" s="297" t="s">
        <v>209</v>
      </c>
      <c r="AT265" s="297" t="s">
        <v>479</v>
      </c>
      <c r="AU265" s="297" t="s">
        <v>80</v>
      </c>
      <c r="AY265" s="192" t="s">
        <v>135</v>
      </c>
      <c r="BE265" s="298">
        <f t="shared" si="64"/>
        <v>0</v>
      </c>
      <c r="BF265" s="298">
        <f t="shared" si="65"/>
        <v>0</v>
      </c>
      <c r="BG265" s="298">
        <f t="shared" si="66"/>
        <v>0</v>
      </c>
      <c r="BH265" s="298">
        <f t="shared" si="67"/>
        <v>0</v>
      </c>
      <c r="BI265" s="298">
        <f t="shared" si="68"/>
        <v>0</v>
      </c>
      <c r="BJ265" s="192" t="s">
        <v>78</v>
      </c>
      <c r="BK265" s="298">
        <f t="shared" si="69"/>
        <v>0</v>
      </c>
      <c r="BL265" s="192" t="s">
        <v>141</v>
      </c>
      <c r="BM265" s="297" t="s">
        <v>1066</v>
      </c>
    </row>
    <row r="266" spans="1:65" s="205" customFormat="1" ht="24" customHeight="1" x14ac:dyDescent="0.2">
      <c r="A266" s="201"/>
      <c r="B266" s="202"/>
      <c r="C266" s="309" t="s">
        <v>1073</v>
      </c>
      <c r="D266" s="309" t="s">
        <v>479</v>
      </c>
      <c r="E266" s="310" t="s">
        <v>2386</v>
      </c>
      <c r="F266" s="311" t="s">
        <v>2387</v>
      </c>
      <c r="G266" s="312" t="s">
        <v>212</v>
      </c>
      <c r="H266" s="313">
        <v>18</v>
      </c>
      <c r="I266" s="168"/>
      <c r="J266" s="314">
        <f t="shared" si="60"/>
        <v>0</v>
      </c>
      <c r="K266" s="311" t="s">
        <v>1</v>
      </c>
      <c r="L266" s="315"/>
      <c r="M266" s="316" t="s">
        <v>1</v>
      </c>
      <c r="N266" s="317" t="s">
        <v>40</v>
      </c>
      <c r="O266" s="294"/>
      <c r="P266" s="295">
        <f t="shared" si="61"/>
        <v>0</v>
      </c>
      <c r="Q266" s="295">
        <v>3.4000000000000002E-4</v>
      </c>
      <c r="R266" s="295">
        <f t="shared" si="62"/>
        <v>6.1200000000000004E-3</v>
      </c>
      <c r="S266" s="295">
        <v>0</v>
      </c>
      <c r="T266" s="296">
        <f t="shared" si="63"/>
        <v>0</v>
      </c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R266" s="297" t="s">
        <v>209</v>
      </c>
      <c r="AT266" s="297" t="s">
        <v>479</v>
      </c>
      <c r="AU266" s="297" t="s">
        <v>80</v>
      </c>
      <c r="AY266" s="192" t="s">
        <v>135</v>
      </c>
      <c r="BE266" s="298">
        <f t="shared" si="64"/>
        <v>0</v>
      </c>
      <c r="BF266" s="298">
        <f t="shared" si="65"/>
        <v>0</v>
      </c>
      <c r="BG266" s="298">
        <f t="shared" si="66"/>
        <v>0</v>
      </c>
      <c r="BH266" s="298">
        <f t="shared" si="67"/>
        <v>0</v>
      </c>
      <c r="BI266" s="298">
        <f t="shared" si="68"/>
        <v>0</v>
      </c>
      <c r="BJ266" s="192" t="s">
        <v>78</v>
      </c>
      <c r="BK266" s="298">
        <f t="shared" si="69"/>
        <v>0</v>
      </c>
      <c r="BL266" s="192" t="s">
        <v>141</v>
      </c>
      <c r="BM266" s="297" t="s">
        <v>1073</v>
      </c>
    </row>
    <row r="267" spans="1:65" s="205" customFormat="1" ht="16.5" customHeight="1" x14ac:dyDescent="0.2">
      <c r="A267" s="201"/>
      <c r="B267" s="202"/>
      <c r="C267" s="286" t="s">
        <v>1082</v>
      </c>
      <c r="D267" s="286" t="s">
        <v>137</v>
      </c>
      <c r="E267" s="287" t="s">
        <v>2388</v>
      </c>
      <c r="F267" s="288" t="s">
        <v>2389</v>
      </c>
      <c r="G267" s="289" t="s">
        <v>212</v>
      </c>
      <c r="H267" s="290">
        <v>2</v>
      </c>
      <c r="I267" s="119"/>
      <c r="J267" s="291">
        <f t="shared" si="60"/>
        <v>0</v>
      </c>
      <c r="K267" s="288" t="s">
        <v>1</v>
      </c>
      <c r="L267" s="202"/>
      <c r="M267" s="292" t="s">
        <v>1</v>
      </c>
      <c r="N267" s="293" t="s">
        <v>40</v>
      </c>
      <c r="O267" s="294"/>
      <c r="P267" s="295">
        <f t="shared" si="61"/>
        <v>0</v>
      </c>
      <c r="Q267" s="295">
        <v>0</v>
      </c>
      <c r="R267" s="295">
        <f t="shared" si="62"/>
        <v>0</v>
      </c>
      <c r="S267" s="295">
        <v>0</v>
      </c>
      <c r="T267" s="296">
        <f t="shared" si="63"/>
        <v>0</v>
      </c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R267" s="297" t="s">
        <v>141</v>
      </c>
      <c r="AT267" s="297" t="s">
        <v>137</v>
      </c>
      <c r="AU267" s="297" t="s">
        <v>80</v>
      </c>
      <c r="AY267" s="192" t="s">
        <v>135</v>
      </c>
      <c r="BE267" s="298">
        <f t="shared" si="64"/>
        <v>0</v>
      </c>
      <c r="BF267" s="298">
        <f t="shared" si="65"/>
        <v>0</v>
      </c>
      <c r="BG267" s="298">
        <f t="shared" si="66"/>
        <v>0</v>
      </c>
      <c r="BH267" s="298">
        <f t="shared" si="67"/>
        <v>0</v>
      </c>
      <c r="BI267" s="298">
        <f t="shared" si="68"/>
        <v>0</v>
      </c>
      <c r="BJ267" s="192" t="s">
        <v>78</v>
      </c>
      <c r="BK267" s="298">
        <f t="shared" si="69"/>
        <v>0</v>
      </c>
      <c r="BL267" s="192" t="s">
        <v>141</v>
      </c>
      <c r="BM267" s="297" t="s">
        <v>1082</v>
      </c>
    </row>
    <row r="268" spans="1:65" s="205" customFormat="1" ht="16.5" customHeight="1" x14ac:dyDescent="0.2">
      <c r="A268" s="201"/>
      <c r="B268" s="202"/>
      <c r="C268" s="309" t="s">
        <v>1088</v>
      </c>
      <c r="D268" s="309" t="s">
        <v>479</v>
      </c>
      <c r="E268" s="310" t="s">
        <v>2390</v>
      </c>
      <c r="F268" s="311" t="s">
        <v>2391</v>
      </c>
      <c r="G268" s="312" t="s">
        <v>212</v>
      </c>
      <c r="H268" s="313">
        <v>2</v>
      </c>
      <c r="I268" s="168"/>
      <c r="J268" s="314">
        <f t="shared" si="60"/>
        <v>0</v>
      </c>
      <c r="K268" s="311" t="s">
        <v>1</v>
      </c>
      <c r="L268" s="315"/>
      <c r="M268" s="316" t="s">
        <v>1</v>
      </c>
      <c r="N268" s="317" t="s">
        <v>40</v>
      </c>
      <c r="O268" s="294"/>
      <c r="P268" s="295">
        <f t="shared" si="61"/>
        <v>0</v>
      </c>
      <c r="Q268" s="295">
        <v>0</v>
      </c>
      <c r="R268" s="295">
        <f t="shared" si="62"/>
        <v>0</v>
      </c>
      <c r="S268" s="295">
        <v>0</v>
      </c>
      <c r="T268" s="296">
        <f t="shared" si="63"/>
        <v>0</v>
      </c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R268" s="297" t="s">
        <v>209</v>
      </c>
      <c r="AT268" s="297" t="s">
        <v>479</v>
      </c>
      <c r="AU268" s="297" t="s">
        <v>80</v>
      </c>
      <c r="AY268" s="192" t="s">
        <v>135</v>
      </c>
      <c r="BE268" s="298">
        <f t="shared" si="64"/>
        <v>0</v>
      </c>
      <c r="BF268" s="298">
        <f t="shared" si="65"/>
        <v>0</v>
      </c>
      <c r="BG268" s="298">
        <f t="shared" si="66"/>
        <v>0</v>
      </c>
      <c r="BH268" s="298">
        <f t="shared" si="67"/>
        <v>0</v>
      </c>
      <c r="BI268" s="298">
        <f t="shared" si="68"/>
        <v>0</v>
      </c>
      <c r="BJ268" s="192" t="s">
        <v>78</v>
      </c>
      <c r="BK268" s="298">
        <f t="shared" si="69"/>
        <v>0</v>
      </c>
      <c r="BL268" s="192" t="s">
        <v>141</v>
      </c>
      <c r="BM268" s="297" t="s">
        <v>1088</v>
      </c>
    </row>
    <row r="269" spans="1:65" s="205" customFormat="1" ht="16.5" customHeight="1" x14ac:dyDescent="0.2">
      <c r="A269" s="201"/>
      <c r="B269" s="202"/>
      <c r="C269" s="286" t="s">
        <v>1093</v>
      </c>
      <c r="D269" s="286" t="s">
        <v>137</v>
      </c>
      <c r="E269" s="287" t="s">
        <v>2392</v>
      </c>
      <c r="F269" s="288" t="s">
        <v>2393</v>
      </c>
      <c r="G269" s="289" t="s">
        <v>212</v>
      </c>
      <c r="H269" s="290">
        <v>2</v>
      </c>
      <c r="I269" s="119"/>
      <c r="J269" s="291">
        <f t="shared" si="60"/>
        <v>0</v>
      </c>
      <c r="K269" s="288" t="s">
        <v>1</v>
      </c>
      <c r="L269" s="202"/>
      <c r="M269" s="292" t="s">
        <v>1</v>
      </c>
      <c r="N269" s="293" t="s">
        <v>40</v>
      </c>
      <c r="O269" s="294"/>
      <c r="P269" s="295">
        <f t="shared" si="61"/>
        <v>0</v>
      </c>
      <c r="Q269" s="295">
        <v>0</v>
      </c>
      <c r="R269" s="295">
        <f t="shared" si="62"/>
        <v>0</v>
      </c>
      <c r="S269" s="295">
        <v>0</v>
      </c>
      <c r="T269" s="296">
        <f t="shared" si="63"/>
        <v>0</v>
      </c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R269" s="297" t="s">
        <v>141</v>
      </c>
      <c r="AT269" s="297" t="s">
        <v>137</v>
      </c>
      <c r="AU269" s="297" t="s">
        <v>80</v>
      </c>
      <c r="AY269" s="192" t="s">
        <v>135</v>
      </c>
      <c r="BE269" s="298">
        <f t="shared" si="64"/>
        <v>0</v>
      </c>
      <c r="BF269" s="298">
        <f t="shared" si="65"/>
        <v>0</v>
      </c>
      <c r="BG269" s="298">
        <f t="shared" si="66"/>
        <v>0</v>
      </c>
      <c r="BH269" s="298">
        <f t="shared" si="67"/>
        <v>0</v>
      </c>
      <c r="BI269" s="298">
        <f t="shared" si="68"/>
        <v>0</v>
      </c>
      <c r="BJ269" s="192" t="s">
        <v>78</v>
      </c>
      <c r="BK269" s="298">
        <f t="shared" si="69"/>
        <v>0</v>
      </c>
      <c r="BL269" s="192" t="s">
        <v>141</v>
      </c>
      <c r="BM269" s="297" t="s">
        <v>1093</v>
      </c>
    </row>
    <row r="270" spans="1:65" s="205" customFormat="1" ht="16.5" customHeight="1" x14ac:dyDescent="0.2">
      <c r="A270" s="201"/>
      <c r="B270" s="202"/>
      <c r="C270" s="309" t="s">
        <v>1100</v>
      </c>
      <c r="D270" s="309" t="s">
        <v>479</v>
      </c>
      <c r="E270" s="310" t="s">
        <v>2394</v>
      </c>
      <c r="F270" s="311" t="s">
        <v>2395</v>
      </c>
      <c r="G270" s="312" t="s">
        <v>212</v>
      </c>
      <c r="H270" s="313">
        <v>2</v>
      </c>
      <c r="I270" s="168"/>
      <c r="J270" s="314">
        <f t="shared" si="60"/>
        <v>0</v>
      </c>
      <c r="K270" s="311" t="s">
        <v>1</v>
      </c>
      <c r="L270" s="315"/>
      <c r="M270" s="316" t="s">
        <v>1</v>
      </c>
      <c r="N270" s="317" t="s">
        <v>40</v>
      </c>
      <c r="O270" s="294"/>
      <c r="P270" s="295">
        <f t="shared" si="61"/>
        <v>0</v>
      </c>
      <c r="Q270" s="295">
        <v>0</v>
      </c>
      <c r="R270" s="295">
        <f t="shared" si="62"/>
        <v>0</v>
      </c>
      <c r="S270" s="295">
        <v>0</v>
      </c>
      <c r="T270" s="296">
        <f t="shared" si="63"/>
        <v>0</v>
      </c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R270" s="297" t="s">
        <v>209</v>
      </c>
      <c r="AT270" s="297" t="s">
        <v>479</v>
      </c>
      <c r="AU270" s="297" t="s">
        <v>80</v>
      </c>
      <c r="AY270" s="192" t="s">
        <v>135</v>
      </c>
      <c r="BE270" s="298">
        <f t="shared" si="64"/>
        <v>0</v>
      </c>
      <c r="BF270" s="298">
        <f t="shared" si="65"/>
        <v>0</v>
      </c>
      <c r="BG270" s="298">
        <f t="shared" si="66"/>
        <v>0</v>
      </c>
      <c r="BH270" s="298">
        <f t="shared" si="67"/>
        <v>0</v>
      </c>
      <c r="BI270" s="298">
        <f t="shared" si="68"/>
        <v>0</v>
      </c>
      <c r="BJ270" s="192" t="s">
        <v>78</v>
      </c>
      <c r="BK270" s="298">
        <f t="shared" si="69"/>
        <v>0</v>
      </c>
      <c r="BL270" s="192" t="s">
        <v>141</v>
      </c>
      <c r="BM270" s="297" t="s">
        <v>1100</v>
      </c>
    </row>
    <row r="271" spans="1:65" s="205" customFormat="1" ht="16.5" customHeight="1" x14ac:dyDescent="0.2">
      <c r="A271" s="201"/>
      <c r="B271" s="202"/>
      <c r="C271" s="286" t="s">
        <v>1569</v>
      </c>
      <c r="D271" s="286" t="s">
        <v>137</v>
      </c>
      <c r="E271" s="287" t="s">
        <v>2396</v>
      </c>
      <c r="F271" s="288" t="s">
        <v>2397</v>
      </c>
      <c r="G271" s="289" t="s">
        <v>212</v>
      </c>
      <c r="H271" s="290">
        <v>2</v>
      </c>
      <c r="I271" s="119"/>
      <c r="J271" s="291">
        <f t="shared" si="60"/>
        <v>0</v>
      </c>
      <c r="K271" s="288" t="s">
        <v>1</v>
      </c>
      <c r="L271" s="202"/>
      <c r="M271" s="292" t="s">
        <v>1</v>
      </c>
      <c r="N271" s="293" t="s">
        <v>40</v>
      </c>
      <c r="O271" s="294"/>
      <c r="P271" s="295">
        <f t="shared" si="61"/>
        <v>0</v>
      </c>
      <c r="Q271" s="295">
        <v>0</v>
      </c>
      <c r="R271" s="295">
        <f t="shared" si="62"/>
        <v>0</v>
      </c>
      <c r="S271" s="295">
        <v>0</v>
      </c>
      <c r="T271" s="296">
        <f t="shared" si="63"/>
        <v>0</v>
      </c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R271" s="297" t="s">
        <v>141</v>
      </c>
      <c r="AT271" s="297" t="s">
        <v>137</v>
      </c>
      <c r="AU271" s="297" t="s">
        <v>80</v>
      </c>
      <c r="AY271" s="192" t="s">
        <v>135</v>
      </c>
      <c r="BE271" s="298">
        <f t="shared" si="64"/>
        <v>0</v>
      </c>
      <c r="BF271" s="298">
        <f t="shared" si="65"/>
        <v>0</v>
      </c>
      <c r="BG271" s="298">
        <f t="shared" si="66"/>
        <v>0</v>
      </c>
      <c r="BH271" s="298">
        <f t="shared" si="67"/>
        <v>0</v>
      </c>
      <c r="BI271" s="298">
        <f t="shared" si="68"/>
        <v>0</v>
      </c>
      <c r="BJ271" s="192" t="s">
        <v>78</v>
      </c>
      <c r="BK271" s="298">
        <f t="shared" si="69"/>
        <v>0</v>
      </c>
      <c r="BL271" s="192" t="s">
        <v>141</v>
      </c>
      <c r="BM271" s="297" t="s">
        <v>1569</v>
      </c>
    </row>
    <row r="272" spans="1:65" s="205" customFormat="1" ht="16.5" customHeight="1" x14ac:dyDescent="0.2">
      <c r="A272" s="201"/>
      <c r="B272" s="202"/>
      <c r="C272" s="309" t="s">
        <v>1583</v>
      </c>
      <c r="D272" s="309" t="s">
        <v>479</v>
      </c>
      <c r="E272" s="310" t="s">
        <v>2398</v>
      </c>
      <c r="F272" s="311" t="s">
        <v>2399</v>
      </c>
      <c r="G272" s="312" t="s">
        <v>212</v>
      </c>
      <c r="H272" s="313">
        <v>2</v>
      </c>
      <c r="I272" s="168"/>
      <c r="J272" s="314">
        <f t="shared" si="60"/>
        <v>0</v>
      </c>
      <c r="K272" s="311" t="s">
        <v>1</v>
      </c>
      <c r="L272" s="315"/>
      <c r="M272" s="316" t="s">
        <v>1</v>
      </c>
      <c r="N272" s="317" t="s">
        <v>40</v>
      </c>
      <c r="O272" s="294"/>
      <c r="P272" s="295">
        <f t="shared" si="61"/>
        <v>0</v>
      </c>
      <c r="Q272" s="295">
        <v>0</v>
      </c>
      <c r="R272" s="295">
        <f t="shared" si="62"/>
        <v>0</v>
      </c>
      <c r="S272" s="295">
        <v>0</v>
      </c>
      <c r="T272" s="296">
        <f t="shared" si="63"/>
        <v>0</v>
      </c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R272" s="297" t="s">
        <v>209</v>
      </c>
      <c r="AT272" s="297" t="s">
        <v>479</v>
      </c>
      <c r="AU272" s="297" t="s">
        <v>80</v>
      </c>
      <c r="AY272" s="192" t="s">
        <v>135</v>
      </c>
      <c r="BE272" s="298">
        <f t="shared" si="64"/>
        <v>0</v>
      </c>
      <c r="BF272" s="298">
        <f t="shared" si="65"/>
        <v>0</v>
      </c>
      <c r="BG272" s="298">
        <f t="shared" si="66"/>
        <v>0</v>
      </c>
      <c r="BH272" s="298">
        <f t="shared" si="67"/>
        <v>0</v>
      </c>
      <c r="BI272" s="298">
        <f t="shared" si="68"/>
        <v>0</v>
      </c>
      <c r="BJ272" s="192" t="s">
        <v>78</v>
      </c>
      <c r="BK272" s="298">
        <f t="shared" si="69"/>
        <v>0</v>
      </c>
      <c r="BL272" s="192" t="s">
        <v>141</v>
      </c>
      <c r="BM272" s="297" t="s">
        <v>1583</v>
      </c>
    </row>
    <row r="273" spans="1:65" s="273" customFormat="1" ht="22.9" customHeight="1" x14ac:dyDescent="0.2">
      <c r="B273" s="274"/>
      <c r="D273" s="275" t="s">
        <v>71</v>
      </c>
      <c r="E273" s="284" t="s">
        <v>2400</v>
      </c>
      <c r="F273" s="284" t="s">
        <v>2401</v>
      </c>
      <c r="I273" s="103"/>
      <c r="J273" s="285">
        <f>BK273</f>
        <v>0</v>
      </c>
      <c r="L273" s="274"/>
      <c r="M273" s="278"/>
      <c r="N273" s="279"/>
      <c r="O273" s="279"/>
      <c r="P273" s="280">
        <f>SUM(P274:P275)</f>
        <v>0</v>
      </c>
      <c r="Q273" s="279"/>
      <c r="R273" s="280">
        <f>SUM(R274:R275)</f>
        <v>0</v>
      </c>
      <c r="S273" s="279"/>
      <c r="T273" s="281">
        <f>SUM(T274:T275)</f>
        <v>0</v>
      </c>
      <c r="AR273" s="275" t="s">
        <v>78</v>
      </c>
      <c r="AT273" s="282" t="s">
        <v>71</v>
      </c>
      <c r="AU273" s="282" t="s">
        <v>78</v>
      </c>
      <c r="AY273" s="275" t="s">
        <v>135</v>
      </c>
      <c r="BK273" s="283">
        <f>SUM(BK274:BK275)</f>
        <v>0</v>
      </c>
    </row>
    <row r="274" spans="1:65" s="205" customFormat="1" ht="16.5" customHeight="1" x14ac:dyDescent="0.2">
      <c r="A274" s="201"/>
      <c r="B274" s="202"/>
      <c r="C274" s="286" t="s">
        <v>1589</v>
      </c>
      <c r="D274" s="286" t="s">
        <v>137</v>
      </c>
      <c r="E274" s="287" t="s">
        <v>2402</v>
      </c>
      <c r="F274" s="288" t="s">
        <v>2403</v>
      </c>
      <c r="G274" s="289" t="s">
        <v>2155</v>
      </c>
      <c r="H274" s="290">
        <v>3</v>
      </c>
      <c r="I274" s="119"/>
      <c r="J274" s="291">
        <f>ROUND(I274*H274,2)</f>
        <v>0</v>
      </c>
      <c r="K274" s="288" t="s">
        <v>1</v>
      </c>
      <c r="L274" s="202"/>
      <c r="M274" s="292" t="s">
        <v>1</v>
      </c>
      <c r="N274" s="293" t="s">
        <v>40</v>
      </c>
      <c r="O274" s="294"/>
      <c r="P274" s="295">
        <f>O274*H274</f>
        <v>0</v>
      </c>
      <c r="Q274" s="295">
        <v>0</v>
      </c>
      <c r="R274" s="295">
        <f>Q274*H274</f>
        <v>0</v>
      </c>
      <c r="S274" s="295">
        <v>0</v>
      </c>
      <c r="T274" s="296">
        <f>S274*H274</f>
        <v>0</v>
      </c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R274" s="297" t="s">
        <v>286</v>
      </c>
      <c r="AT274" s="297" t="s">
        <v>137</v>
      </c>
      <c r="AU274" s="297" t="s">
        <v>80</v>
      </c>
      <c r="AY274" s="192" t="s">
        <v>135</v>
      </c>
      <c r="BE274" s="298">
        <f>IF(N274="základní",J274,0)</f>
        <v>0</v>
      </c>
      <c r="BF274" s="298">
        <f>IF(N274="snížená",J274,0)</f>
        <v>0</v>
      </c>
      <c r="BG274" s="298">
        <f>IF(N274="zákl. přenesená",J274,0)</f>
        <v>0</v>
      </c>
      <c r="BH274" s="298">
        <f>IF(N274="sníž. přenesená",J274,0)</f>
        <v>0</v>
      </c>
      <c r="BI274" s="298">
        <f>IF(N274="nulová",J274,0)</f>
        <v>0</v>
      </c>
      <c r="BJ274" s="192" t="s">
        <v>78</v>
      </c>
      <c r="BK274" s="298">
        <f>ROUND(I274*H274,2)</f>
        <v>0</v>
      </c>
      <c r="BL274" s="192" t="s">
        <v>286</v>
      </c>
      <c r="BM274" s="297" t="s">
        <v>1589</v>
      </c>
    </row>
    <row r="275" spans="1:65" s="205" customFormat="1" ht="16.5" customHeight="1" x14ac:dyDescent="0.2">
      <c r="A275" s="201"/>
      <c r="B275" s="202"/>
      <c r="C275" s="286" t="s">
        <v>1594</v>
      </c>
      <c r="D275" s="286" t="s">
        <v>137</v>
      </c>
      <c r="E275" s="287" t="s">
        <v>2404</v>
      </c>
      <c r="F275" s="288" t="s">
        <v>2405</v>
      </c>
      <c r="G275" s="289" t="s">
        <v>2406</v>
      </c>
      <c r="H275" s="290">
        <v>3</v>
      </c>
      <c r="I275" s="119"/>
      <c r="J275" s="291">
        <f>ROUND(I275*H275,2)</f>
        <v>0</v>
      </c>
      <c r="K275" s="288" t="s">
        <v>1</v>
      </c>
      <c r="L275" s="202"/>
      <c r="M275" s="292" t="s">
        <v>1</v>
      </c>
      <c r="N275" s="293" t="s">
        <v>40</v>
      </c>
      <c r="O275" s="294"/>
      <c r="P275" s="295">
        <f>O275*H275</f>
        <v>0</v>
      </c>
      <c r="Q275" s="295">
        <v>0</v>
      </c>
      <c r="R275" s="295">
        <f>Q275*H275</f>
        <v>0</v>
      </c>
      <c r="S275" s="295">
        <v>0</v>
      </c>
      <c r="T275" s="296">
        <f>S275*H275</f>
        <v>0</v>
      </c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R275" s="297" t="s">
        <v>694</v>
      </c>
      <c r="AT275" s="297" t="s">
        <v>137</v>
      </c>
      <c r="AU275" s="297" t="s">
        <v>80</v>
      </c>
      <c r="AY275" s="192" t="s">
        <v>135</v>
      </c>
      <c r="BE275" s="298">
        <f>IF(N275="základní",J275,0)</f>
        <v>0</v>
      </c>
      <c r="BF275" s="298">
        <f>IF(N275="snížená",J275,0)</f>
        <v>0</v>
      </c>
      <c r="BG275" s="298">
        <f>IF(N275="zákl. přenesená",J275,0)</f>
        <v>0</v>
      </c>
      <c r="BH275" s="298">
        <f>IF(N275="sníž. přenesená",J275,0)</f>
        <v>0</v>
      </c>
      <c r="BI275" s="298">
        <f>IF(N275="nulová",J275,0)</f>
        <v>0</v>
      </c>
      <c r="BJ275" s="192" t="s">
        <v>78</v>
      </c>
      <c r="BK275" s="298">
        <f>ROUND(I275*H275,2)</f>
        <v>0</v>
      </c>
      <c r="BL275" s="192" t="s">
        <v>694</v>
      </c>
      <c r="BM275" s="297" t="s">
        <v>1594</v>
      </c>
    </row>
    <row r="276" spans="1:65" s="273" customFormat="1" ht="22.9" customHeight="1" x14ac:dyDescent="0.2">
      <c r="B276" s="274"/>
      <c r="D276" s="275" t="s">
        <v>71</v>
      </c>
      <c r="E276" s="284" t="s">
        <v>2407</v>
      </c>
      <c r="F276" s="284" t="s">
        <v>2408</v>
      </c>
      <c r="I276" s="103"/>
      <c r="J276" s="285">
        <f>BK276</f>
        <v>0</v>
      </c>
      <c r="L276" s="274"/>
      <c r="M276" s="278"/>
      <c r="N276" s="279"/>
      <c r="O276" s="279"/>
      <c r="P276" s="280">
        <f>SUM(P277:P281)</f>
        <v>0</v>
      </c>
      <c r="Q276" s="279"/>
      <c r="R276" s="280">
        <f>SUM(R277:R281)</f>
        <v>0</v>
      </c>
      <c r="S276" s="279"/>
      <c r="T276" s="281">
        <f>SUM(T277:T281)</f>
        <v>0</v>
      </c>
      <c r="AR276" s="275" t="s">
        <v>78</v>
      </c>
      <c r="AT276" s="282" t="s">
        <v>71</v>
      </c>
      <c r="AU276" s="282" t="s">
        <v>78</v>
      </c>
      <c r="AY276" s="275" t="s">
        <v>135</v>
      </c>
      <c r="BK276" s="283">
        <f>SUM(BK277:BK281)</f>
        <v>0</v>
      </c>
    </row>
    <row r="277" spans="1:65" s="205" customFormat="1" ht="16.5" customHeight="1" x14ac:dyDescent="0.2">
      <c r="A277" s="201"/>
      <c r="B277" s="202"/>
      <c r="C277" s="286" t="s">
        <v>1598</v>
      </c>
      <c r="D277" s="286" t="s">
        <v>137</v>
      </c>
      <c r="E277" s="287" t="s">
        <v>2409</v>
      </c>
      <c r="F277" s="288" t="s">
        <v>2410</v>
      </c>
      <c r="G277" s="289" t="s">
        <v>2411</v>
      </c>
      <c r="H277" s="290">
        <v>8</v>
      </c>
      <c r="I277" s="119"/>
      <c r="J277" s="291">
        <f>ROUND(I277*H277,2)</f>
        <v>0</v>
      </c>
      <c r="K277" s="288" t="s">
        <v>1</v>
      </c>
      <c r="L277" s="202"/>
      <c r="M277" s="292" t="s">
        <v>1</v>
      </c>
      <c r="N277" s="293" t="s">
        <v>40</v>
      </c>
      <c r="O277" s="294"/>
      <c r="P277" s="295">
        <f>O277*H277</f>
        <v>0</v>
      </c>
      <c r="Q277" s="295">
        <v>0</v>
      </c>
      <c r="R277" s="295">
        <f>Q277*H277</f>
        <v>0</v>
      </c>
      <c r="S277" s="295">
        <v>0</v>
      </c>
      <c r="T277" s="296">
        <f>S277*H277</f>
        <v>0</v>
      </c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R277" s="297" t="s">
        <v>694</v>
      </c>
      <c r="AT277" s="297" t="s">
        <v>137</v>
      </c>
      <c r="AU277" s="297" t="s">
        <v>80</v>
      </c>
      <c r="AY277" s="192" t="s">
        <v>135</v>
      </c>
      <c r="BE277" s="298">
        <f>IF(N277="základní",J277,0)</f>
        <v>0</v>
      </c>
      <c r="BF277" s="298">
        <f>IF(N277="snížená",J277,0)</f>
        <v>0</v>
      </c>
      <c r="BG277" s="298">
        <f>IF(N277="zákl. přenesená",J277,0)</f>
        <v>0</v>
      </c>
      <c r="BH277" s="298">
        <f>IF(N277="sníž. přenesená",J277,0)</f>
        <v>0</v>
      </c>
      <c r="BI277" s="298">
        <f>IF(N277="nulová",J277,0)</f>
        <v>0</v>
      </c>
      <c r="BJ277" s="192" t="s">
        <v>78</v>
      </c>
      <c r="BK277" s="298">
        <f>ROUND(I277*H277,2)</f>
        <v>0</v>
      </c>
      <c r="BL277" s="192" t="s">
        <v>694</v>
      </c>
      <c r="BM277" s="297" t="s">
        <v>1598</v>
      </c>
    </row>
    <row r="278" spans="1:65" s="205" customFormat="1" ht="16.5" customHeight="1" x14ac:dyDescent="0.2">
      <c r="A278" s="201"/>
      <c r="B278" s="202"/>
      <c r="C278" s="286" t="s">
        <v>1602</v>
      </c>
      <c r="D278" s="286" t="s">
        <v>137</v>
      </c>
      <c r="E278" s="287" t="s">
        <v>2412</v>
      </c>
      <c r="F278" s="288" t="s">
        <v>2413</v>
      </c>
      <c r="G278" s="289" t="s">
        <v>2155</v>
      </c>
      <c r="H278" s="290">
        <v>3</v>
      </c>
      <c r="I278" s="119"/>
      <c r="J278" s="291">
        <f>ROUND(I278*H278,2)</f>
        <v>0</v>
      </c>
      <c r="K278" s="288" t="s">
        <v>1</v>
      </c>
      <c r="L278" s="202"/>
      <c r="M278" s="292" t="s">
        <v>1</v>
      </c>
      <c r="N278" s="293" t="s">
        <v>40</v>
      </c>
      <c r="O278" s="294"/>
      <c r="P278" s="295">
        <f>O278*H278</f>
        <v>0</v>
      </c>
      <c r="Q278" s="295">
        <v>0</v>
      </c>
      <c r="R278" s="295">
        <f>Q278*H278</f>
        <v>0</v>
      </c>
      <c r="S278" s="295">
        <v>0</v>
      </c>
      <c r="T278" s="296">
        <f>S278*H278</f>
        <v>0</v>
      </c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R278" s="297" t="s">
        <v>694</v>
      </c>
      <c r="AT278" s="297" t="s">
        <v>137</v>
      </c>
      <c r="AU278" s="297" t="s">
        <v>80</v>
      </c>
      <c r="AY278" s="192" t="s">
        <v>135</v>
      </c>
      <c r="BE278" s="298">
        <f>IF(N278="základní",J278,0)</f>
        <v>0</v>
      </c>
      <c r="BF278" s="298">
        <f>IF(N278="snížená",J278,0)</f>
        <v>0</v>
      </c>
      <c r="BG278" s="298">
        <f>IF(N278="zákl. přenesená",J278,0)</f>
        <v>0</v>
      </c>
      <c r="BH278" s="298">
        <f>IF(N278="sníž. přenesená",J278,0)</f>
        <v>0</v>
      </c>
      <c r="BI278" s="298">
        <f>IF(N278="nulová",J278,0)</f>
        <v>0</v>
      </c>
      <c r="BJ278" s="192" t="s">
        <v>78</v>
      </c>
      <c r="BK278" s="298">
        <f>ROUND(I278*H278,2)</f>
        <v>0</v>
      </c>
      <c r="BL278" s="192" t="s">
        <v>694</v>
      </c>
      <c r="BM278" s="297" t="s">
        <v>1602</v>
      </c>
    </row>
    <row r="279" spans="1:65" s="205" customFormat="1" ht="16.5" customHeight="1" x14ac:dyDescent="0.2">
      <c r="A279" s="201"/>
      <c r="B279" s="202"/>
      <c r="C279" s="286" t="s">
        <v>1608</v>
      </c>
      <c r="D279" s="286" t="s">
        <v>137</v>
      </c>
      <c r="E279" s="287" t="s">
        <v>2414</v>
      </c>
      <c r="F279" s="288" t="s">
        <v>2415</v>
      </c>
      <c r="G279" s="289" t="s">
        <v>2406</v>
      </c>
      <c r="H279" s="290">
        <v>3</v>
      </c>
      <c r="I279" s="119"/>
      <c r="J279" s="291">
        <f>ROUND(I279*H279,2)</f>
        <v>0</v>
      </c>
      <c r="K279" s="288" t="s">
        <v>1</v>
      </c>
      <c r="L279" s="202"/>
      <c r="M279" s="292" t="s">
        <v>1</v>
      </c>
      <c r="N279" s="293" t="s">
        <v>40</v>
      </c>
      <c r="O279" s="294"/>
      <c r="P279" s="295">
        <f>O279*H279</f>
        <v>0</v>
      </c>
      <c r="Q279" s="295">
        <v>0</v>
      </c>
      <c r="R279" s="295">
        <f>Q279*H279</f>
        <v>0</v>
      </c>
      <c r="S279" s="295">
        <v>0</v>
      </c>
      <c r="T279" s="296">
        <f>S279*H279</f>
        <v>0</v>
      </c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R279" s="297" t="s">
        <v>694</v>
      </c>
      <c r="AT279" s="297" t="s">
        <v>137</v>
      </c>
      <c r="AU279" s="297" t="s">
        <v>80</v>
      </c>
      <c r="AY279" s="192" t="s">
        <v>135</v>
      </c>
      <c r="BE279" s="298">
        <f>IF(N279="základní",J279,0)</f>
        <v>0</v>
      </c>
      <c r="BF279" s="298">
        <f>IF(N279="snížená",J279,0)</f>
        <v>0</v>
      </c>
      <c r="BG279" s="298">
        <f>IF(N279="zákl. přenesená",J279,0)</f>
        <v>0</v>
      </c>
      <c r="BH279" s="298">
        <f>IF(N279="sníž. přenesená",J279,0)</f>
        <v>0</v>
      </c>
      <c r="BI279" s="298">
        <f>IF(N279="nulová",J279,0)</f>
        <v>0</v>
      </c>
      <c r="BJ279" s="192" t="s">
        <v>78</v>
      </c>
      <c r="BK279" s="298">
        <f>ROUND(I279*H279,2)</f>
        <v>0</v>
      </c>
      <c r="BL279" s="192" t="s">
        <v>694</v>
      </c>
      <c r="BM279" s="297" t="s">
        <v>1608</v>
      </c>
    </row>
    <row r="280" spans="1:65" s="205" customFormat="1" ht="16.5" customHeight="1" x14ac:dyDescent="0.2">
      <c r="A280" s="201"/>
      <c r="B280" s="202"/>
      <c r="C280" s="286" t="s">
        <v>1614</v>
      </c>
      <c r="D280" s="286" t="s">
        <v>137</v>
      </c>
      <c r="E280" s="287" t="s">
        <v>2416</v>
      </c>
      <c r="F280" s="288" t="s">
        <v>2417</v>
      </c>
      <c r="G280" s="289" t="s">
        <v>2155</v>
      </c>
      <c r="H280" s="290">
        <v>3</v>
      </c>
      <c r="I280" s="119"/>
      <c r="J280" s="291">
        <f>ROUND(I280*H280,2)</f>
        <v>0</v>
      </c>
      <c r="K280" s="288" t="s">
        <v>1</v>
      </c>
      <c r="L280" s="202"/>
      <c r="M280" s="292" t="s">
        <v>1</v>
      </c>
      <c r="N280" s="293" t="s">
        <v>40</v>
      </c>
      <c r="O280" s="294"/>
      <c r="P280" s="295">
        <f>O280*H280</f>
        <v>0</v>
      </c>
      <c r="Q280" s="295">
        <v>0</v>
      </c>
      <c r="R280" s="295">
        <f>Q280*H280</f>
        <v>0</v>
      </c>
      <c r="S280" s="295">
        <v>0</v>
      </c>
      <c r="T280" s="296">
        <f>S280*H280</f>
        <v>0</v>
      </c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R280" s="297" t="s">
        <v>141</v>
      </c>
      <c r="AT280" s="297" t="s">
        <v>137</v>
      </c>
      <c r="AU280" s="297" t="s">
        <v>80</v>
      </c>
      <c r="AY280" s="192" t="s">
        <v>135</v>
      </c>
      <c r="BE280" s="298">
        <f>IF(N280="základní",J280,0)</f>
        <v>0</v>
      </c>
      <c r="BF280" s="298">
        <f>IF(N280="snížená",J280,0)</f>
        <v>0</v>
      </c>
      <c r="BG280" s="298">
        <f>IF(N280="zákl. přenesená",J280,0)</f>
        <v>0</v>
      </c>
      <c r="BH280" s="298">
        <f>IF(N280="sníž. přenesená",J280,0)</f>
        <v>0</v>
      </c>
      <c r="BI280" s="298">
        <f>IF(N280="nulová",J280,0)</f>
        <v>0</v>
      </c>
      <c r="BJ280" s="192" t="s">
        <v>78</v>
      </c>
      <c r="BK280" s="298">
        <f>ROUND(I280*H280,2)</f>
        <v>0</v>
      </c>
      <c r="BL280" s="192" t="s">
        <v>141</v>
      </c>
      <c r="BM280" s="297" t="s">
        <v>1614</v>
      </c>
    </row>
    <row r="281" spans="1:65" s="205" customFormat="1" ht="16.5" customHeight="1" x14ac:dyDescent="0.2">
      <c r="A281" s="201"/>
      <c r="B281" s="202"/>
      <c r="C281" s="286" t="s">
        <v>1620</v>
      </c>
      <c r="D281" s="286" t="s">
        <v>137</v>
      </c>
      <c r="E281" s="287" t="s">
        <v>2418</v>
      </c>
      <c r="F281" s="288" t="s">
        <v>2419</v>
      </c>
      <c r="G281" s="289" t="s">
        <v>2411</v>
      </c>
      <c r="H281" s="290">
        <v>24</v>
      </c>
      <c r="I281" s="119"/>
      <c r="J281" s="291">
        <f>ROUND(I281*H281,2)</f>
        <v>0</v>
      </c>
      <c r="K281" s="288" t="s">
        <v>1</v>
      </c>
      <c r="L281" s="202"/>
      <c r="M281" s="318" t="s">
        <v>1</v>
      </c>
      <c r="N281" s="319" t="s">
        <v>40</v>
      </c>
      <c r="O281" s="306"/>
      <c r="P281" s="320">
        <f>O281*H281</f>
        <v>0</v>
      </c>
      <c r="Q281" s="320">
        <v>0</v>
      </c>
      <c r="R281" s="320">
        <f>Q281*H281</f>
        <v>0</v>
      </c>
      <c r="S281" s="320">
        <v>0</v>
      </c>
      <c r="T281" s="321">
        <f>S281*H281</f>
        <v>0</v>
      </c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R281" s="297" t="s">
        <v>694</v>
      </c>
      <c r="AT281" s="297" t="s">
        <v>137</v>
      </c>
      <c r="AU281" s="297" t="s">
        <v>80</v>
      </c>
      <c r="AY281" s="192" t="s">
        <v>135</v>
      </c>
      <c r="BE281" s="298">
        <f>IF(N281="základní",J281,0)</f>
        <v>0</v>
      </c>
      <c r="BF281" s="298">
        <f>IF(N281="snížená",J281,0)</f>
        <v>0</v>
      </c>
      <c r="BG281" s="298">
        <f>IF(N281="zákl. přenesená",J281,0)</f>
        <v>0</v>
      </c>
      <c r="BH281" s="298">
        <f>IF(N281="sníž. přenesená",J281,0)</f>
        <v>0</v>
      </c>
      <c r="BI281" s="298">
        <f>IF(N281="nulová",J281,0)</f>
        <v>0</v>
      </c>
      <c r="BJ281" s="192" t="s">
        <v>78</v>
      </c>
      <c r="BK281" s="298">
        <f>ROUND(I281*H281,2)</f>
        <v>0</v>
      </c>
      <c r="BL281" s="192" t="s">
        <v>694</v>
      </c>
      <c r="BM281" s="297" t="s">
        <v>1620</v>
      </c>
    </row>
    <row r="282" spans="1:65" s="205" customFormat="1" ht="6.95" customHeight="1" x14ac:dyDescent="0.2">
      <c r="A282" s="201"/>
      <c r="B282" s="238"/>
      <c r="C282" s="239"/>
      <c r="D282" s="239"/>
      <c r="E282" s="239"/>
      <c r="F282" s="239"/>
      <c r="G282" s="239"/>
      <c r="H282" s="239"/>
      <c r="I282" s="239"/>
      <c r="J282" s="239"/>
      <c r="K282" s="239"/>
      <c r="L282" s="202"/>
      <c r="M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</row>
  </sheetData>
  <sheetProtection algorithmName="SHA-512" hashValue="FO2Zo72cfk7QgI9Y8dC+WMZSHLXOt5IzZYxDB6Xmfu7j2Ah/kwO3VlP9OAYy9zJFmUIybMenbbN7A1+q3M1X2A==" saltValue="ZdZyyj7BEtddfGlZbVjP5Q==" spinCount="100000" sheet="1" objects="1" scenarios="1"/>
  <autoFilter ref="C128:K28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topLeftCell="A121" workbookViewId="0">
      <selection activeCell="V143" sqref="V143"/>
    </sheetView>
  </sheetViews>
  <sheetFormatPr defaultRowHeight="11.25" x14ac:dyDescent="0.2"/>
  <cols>
    <col min="1" max="1" width="8.33203125" style="189" customWidth="1"/>
    <col min="2" max="2" width="1.6640625" style="189" customWidth="1"/>
    <col min="3" max="3" width="4.1640625" style="189" customWidth="1"/>
    <col min="4" max="4" width="4.33203125" style="189" customWidth="1"/>
    <col min="5" max="5" width="17.1640625" style="189" customWidth="1"/>
    <col min="6" max="6" width="50.83203125" style="189" customWidth="1"/>
    <col min="7" max="7" width="7" style="189" customWidth="1"/>
    <col min="8" max="8" width="11.5" style="189" customWidth="1"/>
    <col min="9" max="11" width="20.1640625" style="189" customWidth="1"/>
    <col min="12" max="12" width="9.33203125" style="189" customWidth="1"/>
    <col min="13" max="13" width="10.83203125" style="189" hidden="1" customWidth="1"/>
    <col min="14" max="14" width="9.33203125" style="189" hidden="1"/>
    <col min="15" max="20" width="14.1640625" style="189" hidden="1" customWidth="1"/>
    <col min="21" max="21" width="16.33203125" style="189" hidden="1" customWidth="1"/>
    <col min="22" max="22" width="12.33203125" style="189" customWidth="1"/>
    <col min="23" max="23" width="16.33203125" style="189" customWidth="1"/>
    <col min="24" max="24" width="12.33203125" style="189" customWidth="1"/>
    <col min="25" max="25" width="15" style="189" customWidth="1"/>
    <col min="26" max="26" width="11" style="189" customWidth="1"/>
    <col min="27" max="27" width="15" style="189" customWidth="1"/>
    <col min="28" max="28" width="16.33203125" style="189" customWidth="1"/>
    <col min="29" max="29" width="11" style="189" customWidth="1"/>
    <col min="30" max="30" width="15" style="189" customWidth="1"/>
    <col min="31" max="31" width="16.33203125" style="189" customWidth="1"/>
    <col min="32" max="43" width="9.33203125" style="189"/>
    <col min="44" max="65" width="9.33203125" style="189" hidden="1"/>
    <col min="66" max="16384" width="9.33203125" style="189"/>
  </cols>
  <sheetData>
    <row r="2" spans="1:46" ht="36.950000000000003" customHeight="1" x14ac:dyDescent="0.2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92" t="s">
        <v>97</v>
      </c>
    </row>
    <row r="3" spans="1:46" ht="6.95" customHeight="1" x14ac:dyDescent="0.2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5"/>
      <c r="AT3" s="192" t="s">
        <v>80</v>
      </c>
    </row>
    <row r="4" spans="1:46" ht="24.95" customHeight="1" x14ac:dyDescent="0.2">
      <c r="B4" s="195"/>
      <c r="D4" s="196" t="s">
        <v>98</v>
      </c>
      <c r="L4" s="195"/>
      <c r="M4" s="197" t="s">
        <v>10</v>
      </c>
      <c r="AT4" s="192" t="s">
        <v>3</v>
      </c>
    </row>
    <row r="5" spans="1:46" ht="6.95" customHeight="1" x14ac:dyDescent="0.2">
      <c r="B5" s="195"/>
      <c r="L5" s="195"/>
    </row>
    <row r="6" spans="1:46" ht="12" customHeight="1" x14ac:dyDescent="0.2">
      <c r="B6" s="195"/>
      <c r="D6" s="198" t="s">
        <v>16</v>
      </c>
      <c r="L6" s="195"/>
    </row>
    <row r="7" spans="1:46" ht="25.5" customHeight="1" x14ac:dyDescent="0.2">
      <c r="B7" s="195"/>
      <c r="E7" s="199" t="str">
        <f>'Rekapitulace stavby'!K6</f>
        <v>Povážský Chlmec - Stoková sieť - Zmena stavby pred dokončením - II.etapa</v>
      </c>
      <c r="F7" s="200"/>
      <c r="G7" s="200"/>
      <c r="H7" s="200"/>
      <c r="L7" s="195"/>
    </row>
    <row r="8" spans="1:46" ht="12" customHeight="1" x14ac:dyDescent="0.2">
      <c r="B8" s="195"/>
      <c r="D8" s="198" t="s">
        <v>99</v>
      </c>
      <c r="L8" s="195"/>
    </row>
    <row r="9" spans="1:46" s="205" customFormat="1" ht="25.5" customHeight="1" x14ac:dyDescent="0.2">
      <c r="A9" s="201"/>
      <c r="B9" s="202"/>
      <c r="C9" s="201"/>
      <c r="D9" s="201"/>
      <c r="E9" s="199" t="s">
        <v>100</v>
      </c>
      <c r="F9" s="203"/>
      <c r="G9" s="203"/>
      <c r="H9" s="203"/>
      <c r="I9" s="201"/>
      <c r="J9" s="201"/>
      <c r="K9" s="201"/>
      <c r="L9" s="20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</row>
    <row r="10" spans="1:46" s="205" customFormat="1" ht="12" customHeight="1" x14ac:dyDescent="0.2">
      <c r="A10" s="201"/>
      <c r="B10" s="202"/>
      <c r="C10" s="201"/>
      <c r="D10" s="198" t="s">
        <v>101</v>
      </c>
      <c r="E10" s="201"/>
      <c r="F10" s="201"/>
      <c r="G10" s="201"/>
      <c r="H10" s="201"/>
      <c r="I10" s="201"/>
      <c r="J10" s="201"/>
      <c r="K10" s="201"/>
      <c r="L10" s="20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</row>
    <row r="11" spans="1:46" s="205" customFormat="1" ht="16.5" customHeight="1" x14ac:dyDescent="0.2">
      <c r="A11" s="201"/>
      <c r="B11" s="202"/>
      <c r="C11" s="201"/>
      <c r="D11" s="201"/>
      <c r="E11" s="206" t="s">
        <v>2420</v>
      </c>
      <c r="F11" s="203"/>
      <c r="G11" s="203"/>
      <c r="H11" s="203"/>
      <c r="I11" s="201"/>
      <c r="J11" s="201"/>
      <c r="K11" s="201"/>
      <c r="L11" s="204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</row>
    <row r="12" spans="1:46" s="205" customFormat="1" x14ac:dyDescent="0.2">
      <c r="A12" s="201"/>
      <c r="B12" s="202"/>
      <c r="C12" s="201"/>
      <c r="D12" s="201"/>
      <c r="E12" s="201"/>
      <c r="F12" s="201"/>
      <c r="G12" s="201"/>
      <c r="H12" s="201"/>
      <c r="I12" s="201"/>
      <c r="J12" s="201"/>
      <c r="K12" s="201"/>
      <c r="L12" s="20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</row>
    <row r="13" spans="1:46" s="205" customFormat="1" ht="12" customHeight="1" x14ac:dyDescent="0.2">
      <c r="A13" s="201"/>
      <c r="B13" s="202"/>
      <c r="C13" s="201"/>
      <c r="D13" s="198" t="s">
        <v>18</v>
      </c>
      <c r="E13" s="201"/>
      <c r="F13" s="207" t="s">
        <v>1</v>
      </c>
      <c r="G13" s="201"/>
      <c r="H13" s="201"/>
      <c r="I13" s="198" t="s">
        <v>19</v>
      </c>
      <c r="J13" s="207" t="s">
        <v>1</v>
      </c>
      <c r="K13" s="201"/>
      <c r="L13" s="20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</row>
    <row r="14" spans="1:46" s="205" customFormat="1" ht="12" customHeight="1" x14ac:dyDescent="0.2">
      <c r="A14" s="201"/>
      <c r="B14" s="202"/>
      <c r="C14" s="201"/>
      <c r="D14" s="198" t="s">
        <v>20</v>
      </c>
      <c r="E14" s="201"/>
      <c r="F14" s="207" t="s">
        <v>21</v>
      </c>
      <c r="G14" s="201"/>
      <c r="H14" s="201"/>
      <c r="I14" s="198" t="s">
        <v>22</v>
      </c>
      <c r="J14" s="208" t="str">
        <f>'Rekapitulace stavby'!AN8</f>
        <v>12. 12. 2019</v>
      </c>
      <c r="K14" s="201"/>
      <c r="L14" s="204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46" s="205" customFormat="1" ht="10.9" customHeight="1" x14ac:dyDescent="0.2">
      <c r="A15" s="201"/>
      <c r="B15" s="202"/>
      <c r="C15" s="201"/>
      <c r="D15" s="201"/>
      <c r="E15" s="201"/>
      <c r="F15" s="201"/>
      <c r="G15" s="201"/>
      <c r="H15" s="201"/>
      <c r="I15" s="201"/>
      <c r="J15" s="201"/>
      <c r="K15" s="201"/>
      <c r="L15" s="20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46" s="205" customFormat="1" ht="12" customHeight="1" x14ac:dyDescent="0.2">
      <c r="A16" s="201"/>
      <c r="B16" s="202"/>
      <c r="C16" s="201"/>
      <c r="D16" s="198" t="s">
        <v>24</v>
      </c>
      <c r="E16" s="201"/>
      <c r="F16" s="201"/>
      <c r="G16" s="201"/>
      <c r="H16" s="201"/>
      <c r="I16" s="198" t="s">
        <v>25</v>
      </c>
      <c r="J16" s="207" t="s">
        <v>1</v>
      </c>
      <c r="K16" s="201"/>
      <c r="L16" s="204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31" s="205" customFormat="1" ht="18" customHeight="1" x14ac:dyDescent="0.2">
      <c r="A17" s="201"/>
      <c r="B17" s="202"/>
      <c r="C17" s="201"/>
      <c r="D17" s="201"/>
      <c r="E17" s="207" t="s">
        <v>26</v>
      </c>
      <c r="F17" s="201"/>
      <c r="G17" s="201"/>
      <c r="H17" s="201"/>
      <c r="I17" s="198" t="s">
        <v>27</v>
      </c>
      <c r="J17" s="207" t="s">
        <v>1</v>
      </c>
      <c r="K17" s="201"/>
      <c r="L17" s="204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</row>
    <row r="18" spans="1:31" s="205" customFormat="1" ht="6.95" customHeight="1" x14ac:dyDescent="0.2">
      <c r="A18" s="201"/>
      <c r="B18" s="202"/>
      <c r="C18" s="201"/>
      <c r="D18" s="201"/>
      <c r="E18" s="201"/>
      <c r="F18" s="201"/>
      <c r="G18" s="201"/>
      <c r="H18" s="201"/>
      <c r="I18" s="201"/>
      <c r="J18" s="201"/>
      <c r="K18" s="201"/>
      <c r="L18" s="204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</row>
    <row r="19" spans="1:31" s="205" customFormat="1" ht="12" customHeight="1" x14ac:dyDescent="0.2">
      <c r="A19" s="201"/>
      <c r="B19" s="202"/>
      <c r="C19" s="201"/>
      <c r="D19" s="198" t="s">
        <v>28</v>
      </c>
      <c r="E19" s="201"/>
      <c r="F19" s="201"/>
      <c r="G19" s="201"/>
      <c r="H19" s="201"/>
      <c r="I19" s="198" t="s">
        <v>25</v>
      </c>
      <c r="J19" s="209" t="str">
        <f>'Rekapitulace stavby'!AN13</f>
        <v>Vyplň údaj</v>
      </c>
      <c r="K19" s="201"/>
      <c r="L19" s="204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</row>
    <row r="20" spans="1:31" s="205" customFormat="1" ht="18" customHeight="1" x14ac:dyDescent="0.2">
      <c r="A20" s="201"/>
      <c r="B20" s="202"/>
      <c r="C20" s="201"/>
      <c r="D20" s="201"/>
      <c r="E20" s="210" t="str">
        <f>'Rekapitulace stavby'!E14</f>
        <v>Vyplň údaj</v>
      </c>
      <c r="F20" s="211"/>
      <c r="G20" s="211"/>
      <c r="H20" s="211"/>
      <c r="I20" s="198" t="s">
        <v>27</v>
      </c>
      <c r="J20" s="209" t="str">
        <f>'Rekapitulace stavby'!AN14</f>
        <v>Vyplň údaj</v>
      </c>
      <c r="K20" s="201"/>
      <c r="L20" s="204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</row>
    <row r="21" spans="1:31" s="205" customFormat="1" ht="6.95" customHeight="1" x14ac:dyDescent="0.2">
      <c r="A21" s="201"/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4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</row>
    <row r="22" spans="1:31" s="205" customFormat="1" ht="12" customHeight="1" x14ac:dyDescent="0.2">
      <c r="A22" s="201"/>
      <c r="B22" s="202"/>
      <c r="C22" s="201"/>
      <c r="D22" s="198" t="s">
        <v>30</v>
      </c>
      <c r="E22" s="201"/>
      <c r="F22" s="201"/>
      <c r="G22" s="201"/>
      <c r="H22" s="201"/>
      <c r="I22" s="198" t="s">
        <v>25</v>
      </c>
      <c r="J22" s="207" t="s">
        <v>1</v>
      </c>
      <c r="K22" s="201"/>
      <c r="L22" s="204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</row>
    <row r="23" spans="1:31" s="205" customFormat="1" ht="18" customHeight="1" x14ac:dyDescent="0.2">
      <c r="A23" s="201"/>
      <c r="B23" s="202"/>
      <c r="C23" s="201"/>
      <c r="D23" s="201"/>
      <c r="E23" s="207" t="s">
        <v>31</v>
      </c>
      <c r="F23" s="201"/>
      <c r="G23" s="201"/>
      <c r="H23" s="201"/>
      <c r="I23" s="198" t="s">
        <v>27</v>
      </c>
      <c r="J23" s="207" t="s">
        <v>1</v>
      </c>
      <c r="K23" s="201"/>
      <c r="L23" s="204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</row>
    <row r="24" spans="1:31" s="205" customFormat="1" ht="6.95" customHeight="1" x14ac:dyDescent="0.2">
      <c r="A24" s="201"/>
      <c r="B24" s="202"/>
      <c r="C24" s="201"/>
      <c r="D24" s="201"/>
      <c r="E24" s="201"/>
      <c r="F24" s="201"/>
      <c r="G24" s="201"/>
      <c r="H24" s="201"/>
      <c r="I24" s="201"/>
      <c r="J24" s="201"/>
      <c r="K24" s="201"/>
      <c r="L24" s="204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</row>
    <row r="25" spans="1:31" s="205" customFormat="1" ht="12" customHeight="1" x14ac:dyDescent="0.2">
      <c r="A25" s="201"/>
      <c r="B25" s="202"/>
      <c r="C25" s="201"/>
      <c r="D25" s="198" t="s">
        <v>33</v>
      </c>
      <c r="E25" s="201"/>
      <c r="F25" s="201"/>
      <c r="G25" s="201"/>
      <c r="H25" s="201"/>
      <c r="I25" s="198" t="s">
        <v>25</v>
      </c>
      <c r="J25" s="207" t="str">
        <f>IF('Rekapitulace stavby'!AN19="","",'Rekapitulace stavby'!AN19)</f>
        <v/>
      </c>
      <c r="K25" s="201"/>
      <c r="L25" s="204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1:31" s="205" customFormat="1" ht="18" customHeight="1" x14ac:dyDescent="0.2">
      <c r="A26" s="201"/>
      <c r="B26" s="202"/>
      <c r="C26" s="201"/>
      <c r="D26" s="201"/>
      <c r="E26" s="207" t="str">
        <f>IF('Rekapitulace stavby'!E20="","",'Rekapitulace stavby'!E20)</f>
        <v xml:space="preserve"> </v>
      </c>
      <c r="F26" s="201"/>
      <c r="G26" s="201"/>
      <c r="H26" s="201"/>
      <c r="I26" s="198" t="s">
        <v>27</v>
      </c>
      <c r="J26" s="207" t="str">
        <f>IF('Rekapitulace stavby'!AN20="","",'Rekapitulace stavby'!AN20)</f>
        <v/>
      </c>
      <c r="K26" s="201"/>
      <c r="L26" s="204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31" s="205" customFormat="1" ht="6.95" customHeight="1" x14ac:dyDescent="0.2">
      <c r="A27" s="201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4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</row>
    <row r="28" spans="1:31" s="205" customFormat="1" ht="12" customHeight="1" x14ac:dyDescent="0.2">
      <c r="A28" s="201"/>
      <c r="B28" s="202"/>
      <c r="C28" s="201"/>
      <c r="D28" s="198" t="s">
        <v>34</v>
      </c>
      <c r="E28" s="201"/>
      <c r="F28" s="201"/>
      <c r="G28" s="201"/>
      <c r="H28" s="201"/>
      <c r="I28" s="201"/>
      <c r="J28" s="201"/>
      <c r="K28" s="201"/>
      <c r="L28" s="204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1:31" s="216" customFormat="1" ht="16.5" customHeight="1" x14ac:dyDescent="0.2">
      <c r="A29" s="212"/>
      <c r="B29" s="213"/>
      <c r="C29" s="212"/>
      <c r="D29" s="212"/>
      <c r="E29" s="214" t="s">
        <v>1</v>
      </c>
      <c r="F29" s="214"/>
      <c r="G29" s="214"/>
      <c r="H29" s="214"/>
      <c r="I29" s="212"/>
      <c r="J29" s="212"/>
      <c r="K29" s="212"/>
      <c r="L29" s="215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</row>
    <row r="30" spans="1:31" s="205" customFormat="1" ht="6.95" customHeight="1" x14ac:dyDescent="0.2">
      <c r="A30" s="201"/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4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1:31" s="205" customFormat="1" ht="6.95" customHeight="1" x14ac:dyDescent="0.2">
      <c r="A31" s="201"/>
      <c r="B31" s="202"/>
      <c r="C31" s="201"/>
      <c r="D31" s="217"/>
      <c r="E31" s="217"/>
      <c r="F31" s="217"/>
      <c r="G31" s="217"/>
      <c r="H31" s="217"/>
      <c r="I31" s="217"/>
      <c r="J31" s="217"/>
      <c r="K31" s="217"/>
      <c r="L31" s="20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2" spans="1:31" s="205" customFormat="1" ht="25.35" customHeight="1" x14ac:dyDescent="0.2">
      <c r="A32" s="201"/>
      <c r="B32" s="202"/>
      <c r="C32" s="201"/>
      <c r="D32" s="218" t="s">
        <v>35</v>
      </c>
      <c r="E32" s="201"/>
      <c r="F32" s="201"/>
      <c r="G32" s="201"/>
      <c r="H32" s="201"/>
      <c r="I32" s="201"/>
      <c r="J32" s="219">
        <f>ROUND(J124, 2)</f>
        <v>0</v>
      </c>
      <c r="K32" s="201"/>
      <c r="L32" s="204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</row>
    <row r="33" spans="1:31" s="205" customFormat="1" ht="6.95" customHeight="1" x14ac:dyDescent="0.2">
      <c r="A33" s="201"/>
      <c r="B33" s="202"/>
      <c r="C33" s="201"/>
      <c r="D33" s="217"/>
      <c r="E33" s="217"/>
      <c r="F33" s="217"/>
      <c r="G33" s="217"/>
      <c r="H33" s="217"/>
      <c r="I33" s="217"/>
      <c r="J33" s="217"/>
      <c r="K33" s="217"/>
      <c r="L33" s="204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</row>
    <row r="34" spans="1:31" s="205" customFormat="1" ht="14.45" customHeight="1" x14ac:dyDescent="0.2">
      <c r="A34" s="201"/>
      <c r="B34" s="202"/>
      <c r="C34" s="201"/>
      <c r="D34" s="201"/>
      <c r="E34" s="201"/>
      <c r="F34" s="220" t="s">
        <v>37</v>
      </c>
      <c r="G34" s="201"/>
      <c r="H34" s="201"/>
      <c r="I34" s="220" t="s">
        <v>36</v>
      </c>
      <c r="J34" s="220" t="s">
        <v>38</v>
      </c>
      <c r="K34" s="201"/>
      <c r="L34" s="204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1" s="205" customFormat="1" ht="14.45" customHeight="1" x14ac:dyDescent="0.2">
      <c r="A35" s="201"/>
      <c r="B35" s="202"/>
      <c r="C35" s="201"/>
      <c r="D35" s="221" t="s">
        <v>39</v>
      </c>
      <c r="E35" s="198" t="s">
        <v>40</v>
      </c>
      <c r="F35" s="222">
        <f>ROUND((SUM(BE124:BE144)),  2)</f>
        <v>0</v>
      </c>
      <c r="G35" s="201"/>
      <c r="H35" s="201"/>
      <c r="I35" s="223">
        <v>0.2</v>
      </c>
      <c r="J35" s="222">
        <f>ROUND(((SUM(BE124:BE144))*I35),  2)</f>
        <v>0</v>
      </c>
      <c r="K35" s="201"/>
      <c r="L35" s="204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1:31" s="205" customFormat="1" ht="14.45" customHeight="1" x14ac:dyDescent="0.2">
      <c r="A36" s="201"/>
      <c r="B36" s="202"/>
      <c r="C36" s="201"/>
      <c r="D36" s="201"/>
      <c r="E36" s="198" t="s">
        <v>41</v>
      </c>
      <c r="F36" s="222">
        <f>ROUND((SUM(BF124:BF144)),  2)</f>
        <v>0</v>
      </c>
      <c r="G36" s="201"/>
      <c r="H36" s="201"/>
      <c r="I36" s="223">
        <v>0.15</v>
      </c>
      <c r="J36" s="222">
        <f>ROUND(((SUM(BF124:BF144))*I36),  2)</f>
        <v>0</v>
      </c>
      <c r="K36" s="201"/>
      <c r="L36" s="204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</row>
    <row r="37" spans="1:31" s="205" customFormat="1" ht="14.45" hidden="1" customHeight="1" x14ac:dyDescent="0.2">
      <c r="A37" s="201"/>
      <c r="B37" s="202"/>
      <c r="C37" s="201"/>
      <c r="D37" s="201"/>
      <c r="E37" s="198" t="s">
        <v>42</v>
      </c>
      <c r="F37" s="222">
        <f>ROUND((SUM(BG124:BG144)),  2)</f>
        <v>0</v>
      </c>
      <c r="G37" s="201"/>
      <c r="H37" s="201"/>
      <c r="I37" s="223">
        <v>0.2</v>
      </c>
      <c r="J37" s="222">
        <f>0</f>
        <v>0</v>
      </c>
      <c r="K37" s="201"/>
      <c r="L37" s="204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</row>
    <row r="38" spans="1:31" s="205" customFormat="1" ht="14.45" hidden="1" customHeight="1" x14ac:dyDescent="0.2">
      <c r="A38" s="201"/>
      <c r="B38" s="202"/>
      <c r="C38" s="201"/>
      <c r="D38" s="201"/>
      <c r="E38" s="198" t="s">
        <v>43</v>
      </c>
      <c r="F38" s="222">
        <f>ROUND((SUM(BH124:BH144)),  2)</f>
        <v>0</v>
      </c>
      <c r="G38" s="201"/>
      <c r="H38" s="201"/>
      <c r="I38" s="223">
        <v>0.15</v>
      </c>
      <c r="J38" s="222">
        <f>0</f>
        <v>0</v>
      </c>
      <c r="K38" s="201"/>
      <c r="L38" s="204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</row>
    <row r="39" spans="1:31" s="205" customFormat="1" ht="14.45" hidden="1" customHeight="1" x14ac:dyDescent="0.2">
      <c r="A39" s="201"/>
      <c r="B39" s="202"/>
      <c r="C39" s="201"/>
      <c r="D39" s="201"/>
      <c r="E39" s="198" t="s">
        <v>44</v>
      </c>
      <c r="F39" s="222">
        <f>ROUND((SUM(BI124:BI144)),  2)</f>
        <v>0</v>
      </c>
      <c r="G39" s="201"/>
      <c r="H39" s="201"/>
      <c r="I39" s="223">
        <v>0</v>
      </c>
      <c r="J39" s="222">
        <f>0</f>
        <v>0</v>
      </c>
      <c r="K39" s="201"/>
      <c r="L39" s="204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</row>
    <row r="40" spans="1:31" s="205" customFormat="1" ht="6.95" customHeight="1" x14ac:dyDescent="0.2">
      <c r="A40" s="201"/>
      <c r="B40" s="202"/>
      <c r="C40" s="201"/>
      <c r="D40" s="201"/>
      <c r="E40" s="201"/>
      <c r="F40" s="201"/>
      <c r="G40" s="201"/>
      <c r="H40" s="201"/>
      <c r="I40" s="201"/>
      <c r="J40" s="201"/>
      <c r="K40" s="201"/>
      <c r="L40" s="204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</row>
    <row r="41" spans="1:31" s="205" customFormat="1" ht="25.35" customHeight="1" x14ac:dyDescent="0.2">
      <c r="A41" s="201"/>
      <c r="B41" s="202"/>
      <c r="C41" s="224"/>
      <c r="D41" s="225" t="s">
        <v>45</v>
      </c>
      <c r="E41" s="226"/>
      <c r="F41" s="226"/>
      <c r="G41" s="227" t="s">
        <v>46</v>
      </c>
      <c r="H41" s="228" t="s">
        <v>2462</v>
      </c>
      <c r="I41" s="226"/>
      <c r="J41" s="229">
        <f>SUM(J32:J39)</f>
        <v>0</v>
      </c>
      <c r="K41" s="230"/>
      <c r="L41" s="204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</row>
    <row r="42" spans="1:31" s="205" customFormat="1" ht="14.45" customHeight="1" x14ac:dyDescent="0.2">
      <c r="A42" s="201"/>
      <c r="B42" s="202"/>
      <c r="C42" s="201"/>
      <c r="D42" s="201"/>
      <c r="E42" s="201"/>
      <c r="F42" s="201"/>
      <c r="G42" s="201"/>
      <c r="H42" s="201"/>
      <c r="I42" s="201"/>
      <c r="J42" s="201"/>
      <c r="K42" s="201"/>
      <c r="L42" s="204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</row>
    <row r="43" spans="1:31" ht="14.45" customHeight="1" x14ac:dyDescent="0.2">
      <c r="B43" s="195"/>
      <c r="L43" s="195"/>
    </row>
    <row r="44" spans="1:31" ht="14.45" customHeight="1" x14ac:dyDescent="0.2">
      <c r="B44" s="195"/>
      <c r="L44" s="195"/>
    </row>
    <row r="45" spans="1:31" ht="14.45" customHeight="1" x14ac:dyDescent="0.2">
      <c r="B45" s="195"/>
      <c r="L45" s="195"/>
    </row>
    <row r="46" spans="1:31" ht="14.45" customHeight="1" x14ac:dyDescent="0.2">
      <c r="B46" s="195"/>
      <c r="L46" s="195"/>
    </row>
    <row r="47" spans="1:31" ht="14.45" customHeight="1" x14ac:dyDescent="0.2">
      <c r="B47" s="195"/>
      <c r="L47" s="195"/>
    </row>
    <row r="48" spans="1:31" ht="14.45" customHeight="1" x14ac:dyDescent="0.2">
      <c r="B48" s="195"/>
      <c r="L48" s="195"/>
    </row>
    <row r="49" spans="1:31" ht="14.45" customHeight="1" x14ac:dyDescent="0.2">
      <c r="B49" s="195"/>
      <c r="L49" s="195"/>
    </row>
    <row r="50" spans="1:31" s="205" customFormat="1" ht="14.45" customHeight="1" x14ac:dyDescent="0.2">
      <c r="B50" s="204"/>
      <c r="D50" s="231" t="s">
        <v>47</v>
      </c>
      <c r="E50" s="232"/>
      <c r="F50" s="232"/>
      <c r="G50" s="231" t="s">
        <v>48</v>
      </c>
      <c r="H50" s="232"/>
      <c r="I50" s="232"/>
      <c r="J50" s="232"/>
      <c r="K50" s="232"/>
      <c r="L50" s="204"/>
    </row>
    <row r="51" spans="1:31" x14ac:dyDescent="0.2">
      <c r="B51" s="195"/>
      <c r="L51" s="195"/>
    </row>
    <row r="52" spans="1:31" x14ac:dyDescent="0.2">
      <c r="B52" s="195"/>
      <c r="L52" s="195"/>
    </row>
    <row r="53" spans="1:31" x14ac:dyDescent="0.2">
      <c r="B53" s="195"/>
      <c r="L53" s="195"/>
    </row>
    <row r="54" spans="1:31" x14ac:dyDescent="0.2">
      <c r="B54" s="195"/>
      <c r="L54" s="195"/>
    </row>
    <row r="55" spans="1:31" x14ac:dyDescent="0.2">
      <c r="B55" s="195"/>
      <c r="L55" s="195"/>
    </row>
    <row r="56" spans="1:31" x14ac:dyDescent="0.2">
      <c r="B56" s="195"/>
      <c r="L56" s="195"/>
    </row>
    <row r="57" spans="1:31" x14ac:dyDescent="0.2">
      <c r="B57" s="195"/>
      <c r="L57" s="195"/>
    </row>
    <row r="58" spans="1:31" x14ac:dyDescent="0.2">
      <c r="B58" s="195"/>
      <c r="L58" s="195"/>
    </row>
    <row r="59" spans="1:31" x14ac:dyDescent="0.2">
      <c r="B59" s="195"/>
      <c r="L59" s="195"/>
    </row>
    <row r="60" spans="1:31" x14ac:dyDescent="0.2">
      <c r="B60" s="195"/>
      <c r="L60" s="195"/>
    </row>
    <row r="61" spans="1:31" s="205" customFormat="1" ht="12.75" x14ac:dyDescent="0.2">
      <c r="A61" s="201"/>
      <c r="B61" s="202"/>
      <c r="C61" s="201"/>
      <c r="D61" s="233" t="s">
        <v>49</v>
      </c>
      <c r="E61" s="234"/>
      <c r="F61" s="235" t="s">
        <v>50</v>
      </c>
      <c r="G61" s="233" t="s">
        <v>49</v>
      </c>
      <c r="H61" s="234"/>
      <c r="I61" s="234"/>
      <c r="J61" s="236" t="s">
        <v>50</v>
      </c>
      <c r="K61" s="234"/>
      <c r="L61" s="204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31" x14ac:dyDescent="0.2">
      <c r="B62" s="195"/>
      <c r="L62" s="195"/>
    </row>
    <row r="63" spans="1:31" x14ac:dyDescent="0.2">
      <c r="B63" s="195"/>
      <c r="L63" s="195"/>
    </row>
    <row r="64" spans="1:31" x14ac:dyDescent="0.2">
      <c r="B64" s="195"/>
      <c r="L64" s="195"/>
    </row>
    <row r="65" spans="1:31" s="205" customFormat="1" ht="12.75" x14ac:dyDescent="0.2">
      <c r="A65" s="201"/>
      <c r="B65" s="202"/>
      <c r="C65" s="201"/>
      <c r="D65" s="231" t="s">
        <v>51</v>
      </c>
      <c r="E65" s="237"/>
      <c r="F65" s="237"/>
      <c r="G65" s="231" t="s">
        <v>52</v>
      </c>
      <c r="H65" s="237"/>
      <c r="I65" s="237"/>
      <c r="J65" s="237"/>
      <c r="K65" s="237"/>
      <c r="L65" s="204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</row>
    <row r="66" spans="1:31" x14ac:dyDescent="0.2">
      <c r="B66" s="195"/>
      <c r="L66" s="195"/>
    </row>
    <row r="67" spans="1:31" x14ac:dyDescent="0.2">
      <c r="B67" s="195"/>
      <c r="L67" s="195"/>
    </row>
    <row r="68" spans="1:31" x14ac:dyDescent="0.2">
      <c r="B68" s="195"/>
      <c r="L68" s="195"/>
    </row>
    <row r="69" spans="1:31" x14ac:dyDescent="0.2">
      <c r="B69" s="195"/>
      <c r="L69" s="195"/>
    </row>
    <row r="70" spans="1:31" x14ac:dyDescent="0.2">
      <c r="B70" s="195"/>
      <c r="L70" s="195"/>
    </row>
    <row r="71" spans="1:31" x14ac:dyDescent="0.2">
      <c r="B71" s="195"/>
      <c r="L71" s="195"/>
    </row>
    <row r="72" spans="1:31" x14ac:dyDescent="0.2">
      <c r="B72" s="195"/>
      <c r="L72" s="195"/>
    </row>
    <row r="73" spans="1:31" x14ac:dyDescent="0.2">
      <c r="B73" s="195"/>
      <c r="L73" s="195"/>
    </row>
    <row r="74" spans="1:31" x14ac:dyDescent="0.2">
      <c r="B74" s="195"/>
      <c r="L74" s="195"/>
    </row>
    <row r="75" spans="1:31" x14ac:dyDescent="0.2">
      <c r="B75" s="195"/>
      <c r="L75" s="195"/>
    </row>
    <row r="76" spans="1:31" s="205" customFormat="1" ht="12.75" x14ac:dyDescent="0.2">
      <c r="A76" s="201"/>
      <c r="B76" s="202"/>
      <c r="C76" s="201"/>
      <c r="D76" s="233" t="s">
        <v>49</v>
      </c>
      <c r="E76" s="234"/>
      <c r="F76" s="235" t="s">
        <v>50</v>
      </c>
      <c r="G76" s="233" t="s">
        <v>49</v>
      </c>
      <c r="H76" s="234"/>
      <c r="I76" s="234"/>
      <c r="J76" s="236" t="s">
        <v>50</v>
      </c>
      <c r="K76" s="234"/>
      <c r="L76" s="204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1:31" s="205" customFormat="1" ht="14.45" customHeight="1" x14ac:dyDescent="0.2">
      <c r="A77" s="201"/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04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</row>
    <row r="81" spans="1:31" s="205" customFormat="1" ht="6.95" customHeight="1" x14ac:dyDescent="0.2">
      <c r="A81" s="201"/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04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</row>
    <row r="82" spans="1:31" s="205" customFormat="1" ht="24.95" customHeight="1" x14ac:dyDescent="0.2">
      <c r="A82" s="201"/>
      <c r="B82" s="202"/>
      <c r="C82" s="196" t="s">
        <v>103</v>
      </c>
      <c r="D82" s="201"/>
      <c r="E82" s="201"/>
      <c r="F82" s="201"/>
      <c r="G82" s="201"/>
      <c r="H82" s="201"/>
      <c r="I82" s="201"/>
      <c r="J82" s="201"/>
      <c r="K82" s="201"/>
      <c r="L82" s="204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1:31" s="205" customFormat="1" ht="6.95" customHeight="1" x14ac:dyDescent="0.2">
      <c r="A83" s="201"/>
      <c r="B83" s="202"/>
      <c r="C83" s="201"/>
      <c r="D83" s="201"/>
      <c r="E83" s="201"/>
      <c r="F83" s="201"/>
      <c r="G83" s="201"/>
      <c r="H83" s="201"/>
      <c r="I83" s="201"/>
      <c r="J83" s="201"/>
      <c r="K83" s="201"/>
      <c r="L83" s="204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31" s="205" customFormat="1" ht="12" customHeight="1" x14ac:dyDescent="0.2">
      <c r="A84" s="201"/>
      <c r="B84" s="202"/>
      <c r="C84" s="198" t="s">
        <v>16</v>
      </c>
      <c r="D84" s="201"/>
      <c r="E84" s="201"/>
      <c r="F84" s="201"/>
      <c r="G84" s="201"/>
      <c r="H84" s="201"/>
      <c r="I84" s="201"/>
      <c r="J84" s="201"/>
      <c r="K84" s="201"/>
      <c r="L84" s="204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31" s="205" customFormat="1" ht="25.5" customHeight="1" x14ac:dyDescent="0.2">
      <c r="A85" s="201"/>
      <c r="B85" s="202"/>
      <c r="C85" s="201"/>
      <c r="D85" s="201"/>
      <c r="E85" s="199" t="str">
        <f>E7</f>
        <v>Povážský Chlmec - Stoková sieť - Zmena stavby pred dokončením - II.etapa</v>
      </c>
      <c r="F85" s="200"/>
      <c r="G85" s="200"/>
      <c r="H85" s="200"/>
      <c r="I85" s="201"/>
      <c r="J85" s="201"/>
      <c r="K85" s="201"/>
      <c r="L85" s="204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</row>
    <row r="86" spans="1:31" ht="12" customHeight="1" x14ac:dyDescent="0.2">
      <c r="B86" s="195"/>
      <c r="C86" s="198" t="s">
        <v>99</v>
      </c>
      <c r="L86" s="195"/>
    </row>
    <row r="87" spans="1:31" s="205" customFormat="1" ht="25.5" customHeight="1" x14ac:dyDescent="0.2">
      <c r="A87" s="201"/>
      <c r="B87" s="202"/>
      <c r="C87" s="201"/>
      <c r="D87" s="201"/>
      <c r="E87" s="199" t="s">
        <v>100</v>
      </c>
      <c r="F87" s="203"/>
      <c r="G87" s="203"/>
      <c r="H87" s="203"/>
      <c r="I87" s="201"/>
      <c r="J87" s="201"/>
      <c r="K87" s="201"/>
      <c r="L87" s="204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31" s="205" customFormat="1" ht="12" customHeight="1" x14ac:dyDescent="0.2">
      <c r="A88" s="201"/>
      <c r="B88" s="202"/>
      <c r="C88" s="198" t="s">
        <v>101</v>
      </c>
      <c r="D88" s="201"/>
      <c r="E88" s="201"/>
      <c r="F88" s="201"/>
      <c r="G88" s="201"/>
      <c r="H88" s="201"/>
      <c r="I88" s="201"/>
      <c r="J88" s="201"/>
      <c r="K88" s="201"/>
      <c r="L88" s="204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1:31" s="205" customFormat="1" ht="16.5" customHeight="1" x14ac:dyDescent="0.2">
      <c r="A89" s="201"/>
      <c r="B89" s="202"/>
      <c r="C89" s="201"/>
      <c r="D89" s="201"/>
      <c r="E89" s="206" t="str">
        <f>E11</f>
        <v>005 - Ostatní a vedlješí náklady</v>
      </c>
      <c r="F89" s="203"/>
      <c r="G89" s="203"/>
      <c r="H89" s="203"/>
      <c r="I89" s="201"/>
      <c r="J89" s="201"/>
      <c r="K89" s="201"/>
      <c r="L89" s="204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31" s="205" customFormat="1" ht="6.95" customHeight="1" x14ac:dyDescent="0.2">
      <c r="A90" s="201"/>
      <c r="B90" s="202"/>
      <c r="C90" s="201"/>
      <c r="D90" s="201"/>
      <c r="E90" s="201"/>
      <c r="F90" s="201"/>
      <c r="G90" s="201"/>
      <c r="H90" s="201"/>
      <c r="I90" s="201"/>
      <c r="J90" s="201"/>
      <c r="K90" s="201"/>
      <c r="L90" s="204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1:31" s="205" customFormat="1" ht="12" customHeight="1" x14ac:dyDescent="0.2">
      <c r="A91" s="201"/>
      <c r="B91" s="202"/>
      <c r="C91" s="198" t="s">
        <v>20</v>
      </c>
      <c r="D91" s="201"/>
      <c r="E91" s="201"/>
      <c r="F91" s="207" t="str">
        <f>F14</f>
        <v xml:space="preserve"> </v>
      </c>
      <c r="G91" s="201"/>
      <c r="H91" s="201"/>
      <c r="I91" s="198" t="s">
        <v>22</v>
      </c>
      <c r="J91" s="208" t="str">
        <f>IF(J14="","",J14)</f>
        <v>12. 12. 2019</v>
      </c>
      <c r="K91" s="201"/>
      <c r="L91" s="204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1" s="205" customFormat="1" ht="6.95" customHeight="1" x14ac:dyDescent="0.2">
      <c r="A92" s="201"/>
      <c r="B92" s="202"/>
      <c r="C92" s="201"/>
      <c r="D92" s="201"/>
      <c r="E92" s="201"/>
      <c r="F92" s="201"/>
      <c r="G92" s="201"/>
      <c r="H92" s="201"/>
      <c r="I92" s="201"/>
      <c r="J92" s="201"/>
      <c r="K92" s="201"/>
      <c r="L92" s="204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31" s="205" customFormat="1" ht="43.15" customHeight="1" x14ac:dyDescent="0.2">
      <c r="A93" s="201"/>
      <c r="B93" s="202"/>
      <c r="C93" s="198" t="s">
        <v>24</v>
      </c>
      <c r="D93" s="201"/>
      <c r="E93" s="201"/>
      <c r="F93" s="207" t="str">
        <f>E17</f>
        <v>Severoslovenské vodárne a kanalizácie, a.s.</v>
      </c>
      <c r="G93" s="201"/>
      <c r="H93" s="201"/>
      <c r="I93" s="198" t="s">
        <v>30</v>
      </c>
      <c r="J93" s="242" t="str">
        <f>E23</f>
        <v>Sweco Hydroprojekt a.s., divize Morava</v>
      </c>
      <c r="K93" s="201"/>
      <c r="L93" s="204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31" s="205" customFormat="1" ht="15.2" customHeight="1" x14ac:dyDescent="0.2">
      <c r="A94" s="201"/>
      <c r="B94" s="202"/>
      <c r="C94" s="198" t="s">
        <v>28</v>
      </c>
      <c r="D94" s="201"/>
      <c r="E94" s="201"/>
      <c r="F94" s="207" t="str">
        <f>IF(E20="","",E20)</f>
        <v>Vyplň údaj</v>
      </c>
      <c r="G94" s="201"/>
      <c r="H94" s="201"/>
      <c r="I94" s="198" t="s">
        <v>33</v>
      </c>
      <c r="J94" s="242" t="str">
        <f>E26</f>
        <v xml:space="preserve"> </v>
      </c>
      <c r="K94" s="201"/>
      <c r="L94" s="204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1:31" s="205" customFormat="1" ht="10.35" customHeight="1" x14ac:dyDescent="0.2">
      <c r="A95" s="201"/>
      <c r="B95" s="202"/>
      <c r="C95" s="201"/>
      <c r="D95" s="201"/>
      <c r="E95" s="201"/>
      <c r="F95" s="201"/>
      <c r="G95" s="201"/>
      <c r="H95" s="201"/>
      <c r="I95" s="201"/>
      <c r="J95" s="201"/>
      <c r="K95" s="201"/>
      <c r="L95" s="204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31" s="205" customFormat="1" ht="29.25" customHeight="1" x14ac:dyDescent="0.2">
      <c r="A96" s="201"/>
      <c r="B96" s="202"/>
      <c r="C96" s="243" t="s">
        <v>104</v>
      </c>
      <c r="D96" s="224"/>
      <c r="E96" s="224"/>
      <c r="F96" s="224"/>
      <c r="G96" s="224"/>
      <c r="H96" s="224"/>
      <c r="I96" s="224"/>
      <c r="J96" s="244" t="s">
        <v>2466</v>
      </c>
      <c r="K96" s="224"/>
      <c r="L96" s="204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1:47" s="205" customFormat="1" ht="10.35" customHeight="1" x14ac:dyDescent="0.2">
      <c r="A97" s="201"/>
      <c r="B97" s="202"/>
      <c r="C97" s="201"/>
      <c r="D97" s="201"/>
      <c r="E97" s="201"/>
      <c r="F97" s="201"/>
      <c r="G97" s="201"/>
      <c r="H97" s="201"/>
      <c r="I97" s="201"/>
      <c r="J97" s="201"/>
      <c r="K97" s="201"/>
      <c r="L97" s="204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</row>
    <row r="98" spans="1:47" s="205" customFormat="1" ht="22.9" customHeight="1" x14ac:dyDescent="0.2">
      <c r="A98" s="201"/>
      <c r="B98" s="202"/>
      <c r="C98" s="245" t="s">
        <v>105</v>
      </c>
      <c r="D98" s="201"/>
      <c r="E98" s="201"/>
      <c r="F98" s="201"/>
      <c r="G98" s="201"/>
      <c r="H98" s="201"/>
      <c r="I98" s="201"/>
      <c r="J98" s="219">
        <f>J124</f>
        <v>0</v>
      </c>
      <c r="K98" s="201"/>
      <c r="L98" s="204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U98" s="192" t="s">
        <v>106</v>
      </c>
    </row>
    <row r="99" spans="1:47" s="246" customFormat="1" ht="24.95" customHeight="1" x14ac:dyDescent="0.2">
      <c r="B99" s="247"/>
      <c r="D99" s="248" t="s">
        <v>2421</v>
      </c>
      <c r="E99" s="249"/>
      <c r="F99" s="249"/>
      <c r="G99" s="249"/>
      <c r="H99" s="249"/>
      <c r="I99" s="249"/>
      <c r="J99" s="250">
        <f>J125</f>
        <v>0</v>
      </c>
      <c r="L99" s="247"/>
    </row>
    <row r="100" spans="1:47" s="251" customFormat="1" ht="19.899999999999999" customHeight="1" x14ac:dyDescent="0.2">
      <c r="B100" s="252"/>
      <c r="D100" s="253" t="s">
        <v>2422</v>
      </c>
      <c r="E100" s="254"/>
      <c r="F100" s="254"/>
      <c r="G100" s="254"/>
      <c r="H100" s="254"/>
      <c r="I100" s="254"/>
      <c r="J100" s="255">
        <f>J126</f>
        <v>0</v>
      </c>
      <c r="L100" s="252"/>
    </row>
    <row r="101" spans="1:47" s="251" customFormat="1" ht="19.899999999999999" customHeight="1" x14ac:dyDescent="0.2">
      <c r="B101" s="252"/>
      <c r="D101" s="253" t="s">
        <v>2467</v>
      </c>
      <c r="E101" s="254"/>
      <c r="F101" s="254"/>
      <c r="G101" s="254"/>
      <c r="H101" s="254"/>
      <c r="I101" s="254"/>
      <c r="J101" s="255">
        <f>J139</f>
        <v>0</v>
      </c>
      <c r="L101" s="252"/>
    </row>
    <row r="102" spans="1:47" s="251" customFormat="1" ht="19.899999999999999" customHeight="1" x14ac:dyDescent="0.2">
      <c r="B102" s="252"/>
      <c r="D102" s="253" t="s">
        <v>2423</v>
      </c>
      <c r="E102" s="254"/>
      <c r="F102" s="254"/>
      <c r="G102" s="254"/>
      <c r="H102" s="254"/>
      <c r="I102" s="254"/>
      <c r="J102" s="255">
        <f>J142</f>
        <v>0</v>
      </c>
      <c r="L102" s="252"/>
    </row>
    <row r="103" spans="1:47" s="205" customFormat="1" ht="21.75" customHeight="1" x14ac:dyDescent="0.2">
      <c r="A103" s="201"/>
      <c r="B103" s="202"/>
      <c r="C103" s="201"/>
      <c r="D103" s="201"/>
      <c r="E103" s="201"/>
      <c r="F103" s="201"/>
      <c r="G103" s="201"/>
      <c r="H103" s="201"/>
      <c r="I103" s="201"/>
      <c r="J103" s="201"/>
      <c r="K103" s="201"/>
      <c r="L103" s="204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</row>
    <row r="104" spans="1:47" s="205" customFormat="1" ht="6.95" customHeight="1" x14ac:dyDescent="0.2">
      <c r="A104" s="201"/>
      <c r="B104" s="238"/>
      <c r="C104" s="239"/>
      <c r="D104" s="239"/>
      <c r="E104" s="239"/>
      <c r="F104" s="239"/>
      <c r="G104" s="239"/>
      <c r="H104" s="239"/>
      <c r="I104" s="239"/>
      <c r="J104" s="239"/>
      <c r="K104" s="239"/>
      <c r="L104" s="204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</row>
    <row r="108" spans="1:47" s="205" customFormat="1" ht="6.95" customHeight="1" x14ac:dyDescent="0.2">
      <c r="A108" s="201"/>
      <c r="B108" s="240"/>
      <c r="C108" s="241"/>
      <c r="D108" s="241"/>
      <c r="E108" s="241"/>
      <c r="F108" s="241"/>
      <c r="G108" s="241"/>
      <c r="H108" s="241"/>
      <c r="I108" s="241"/>
      <c r="J108" s="241"/>
      <c r="K108" s="241"/>
      <c r="L108" s="204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</row>
    <row r="109" spans="1:47" s="205" customFormat="1" ht="24.95" customHeight="1" x14ac:dyDescent="0.2">
      <c r="A109" s="201"/>
      <c r="B109" s="202"/>
      <c r="C109" s="196" t="s">
        <v>121</v>
      </c>
      <c r="D109" s="201"/>
      <c r="E109" s="201"/>
      <c r="F109" s="201"/>
      <c r="G109" s="201"/>
      <c r="H109" s="201"/>
      <c r="I109" s="201"/>
      <c r="J109" s="201"/>
      <c r="K109" s="201"/>
      <c r="L109" s="204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</row>
    <row r="110" spans="1:47" s="205" customFormat="1" ht="6.95" customHeight="1" x14ac:dyDescent="0.2">
      <c r="A110" s="201"/>
      <c r="B110" s="202"/>
      <c r="C110" s="201"/>
      <c r="D110" s="201"/>
      <c r="E110" s="201"/>
      <c r="F110" s="201"/>
      <c r="G110" s="201"/>
      <c r="H110" s="201"/>
      <c r="I110" s="201"/>
      <c r="J110" s="201"/>
      <c r="K110" s="201"/>
      <c r="L110" s="204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</row>
    <row r="111" spans="1:47" s="205" customFormat="1" ht="12" customHeight="1" x14ac:dyDescent="0.2">
      <c r="A111" s="201"/>
      <c r="B111" s="202"/>
      <c r="C111" s="198" t="s">
        <v>16</v>
      </c>
      <c r="D111" s="201"/>
      <c r="E111" s="201"/>
      <c r="F111" s="201"/>
      <c r="G111" s="201"/>
      <c r="H111" s="201"/>
      <c r="I111" s="201"/>
      <c r="J111" s="201"/>
      <c r="K111" s="201"/>
      <c r="L111" s="204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</row>
    <row r="112" spans="1:47" s="205" customFormat="1" ht="25.5" customHeight="1" x14ac:dyDescent="0.2">
      <c r="A112" s="201"/>
      <c r="B112" s="202"/>
      <c r="C112" s="201"/>
      <c r="D112" s="201"/>
      <c r="E112" s="199" t="str">
        <f>E7</f>
        <v>Povážský Chlmec - Stoková sieť - Zmena stavby pred dokončením - II.etapa</v>
      </c>
      <c r="F112" s="200"/>
      <c r="G112" s="200"/>
      <c r="H112" s="200"/>
      <c r="I112" s="201"/>
      <c r="J112" s="201"/>
      <c r="K112" s="201"/>
      <c r="L112" s="204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</row>
    <row r="113" spans="1:65" ht="12" customHeight="1" x14ac:dyDescent="0.2">
      <c r="B113" s="195"/>
      <c r="C113" s="198" t="s">
        <v>99</v>
      </c>
      <c r="L113" s="195"/>
    </row>
    <row r="114" spans="1:65" s="205" customFormat="1" ht="25.5" customHeight="1" x14ac:dyDescent="0.2">
      <c r="A114" s="201"/>
      <c r="B114" s="202"/>
      <c r="C114" s="201"/>
      <c r="D114" s="201"/>
      <c r="E114" s="199" t="s">
        <v>100</v>
      </c>
      <c r="F114" s="203"/>
      <c r="G114" s="203"/>
      <c r="H114" s="203"/>
      <c r="I114" s="201"/>
      <c r="J114" s="201"/>
      <c r="K114" s="201"/>
      <c r="L114" s="204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</row>
    <row r="115" spans="1:65" s="205" customFormat="1" ht="12" customHeight="1" x14ac:dyDescent="0.2">
      <c r="A115" s="201"/>
      <c r="B115" s="202"/>
      <c r="C115" s="198" t="s">
        <v>101</v>
      </c>
      <c r="D115" s="201"/>
      <c r="E115" s="201"/>
      <c r="F115" s="201"/>
      <c r="G115" s="201"/>
      <c r="H115" s="201"/>
      <c r="I115" s="201"/>
      <c r="J115" s="201"/>
      <c r="K115" s="201"/>
      <c r="L115" s="204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</row>
    <row r="116" spans="1:65" s="205" customFormat="1" ht="16.5" customHeight="1" x14ac:dyDescent="0.2">
      <c r="A116" s="201"/>
      <c r="B116" s="202"/>
      <c r="C116" s="201"/>
      <c r="D116" s="201"/>
      <c r="E116" s="206" t="str">
        <f>E11</f>
        <v>005 - Ostatní a vedlješí náklady</v>
      </c>
      <c r="F116" s="203"/>
      <c r="G116" s="203"/>
      <c r="H116" s="203"/>
      <c r="I116" s="201"/>
      <c r="J116" s="201"/>
      <c r="K116" s="201"/>
      <c r="L116" s="204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</row>
    <row r="117" spans="1:65" s="205" customFormat="1" ht="6.95" customHeight="1" x14ac:dyDescent="0.2">
      <c r="A117" s="201"/>
      <c r="B117" s="202"/>
      <c r="C117" s="201"/>
      <c r="D117" s="201"/>
      <c r="E117" s="201"/>
      <c r="F117" s="201"/>
      <c r="G117" s="201"/>
      <c r="H117" s="201"/>
      <c r="I117" s="201"/>
      <c r="J117" s="201"/>
      <c r="K117" s="201"/>
      <c r="L117" s="204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pans="1:65" s="205" customFormat="1" ht="12" customHeight="1" x14ac:dyDescent="0.2">
      <c r="A118" s="201"/>
      <c r="B118" s="202"/>
      <c r="C118" s="198" t="s">
        <v>20</v>
      </c>
      <c r="D118" s="201"/>
      <c r="E118" s="201"/>
      <c r="F118" s="207" t="str">
        <f>F14</f>
        <v xml:space="preserve"> </v>
      </c>
      <c r="G118" s="201"/>
      <c r="H118" s="201"/>
      <c r="I118" s="198" t="s">
        <v>22</v>
      </c>
      <c r="J118" s="208" t="str">
        <f>IF(J14="","",J14)</f>
        <v>12. 12. 2019</v>
      </c>
      <c r="K118" s="201"/>
      <c r="L118" s="204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</row>
    <row r="119" spans="1:65" s="205" customFormat="1" ht="6.95" customHeight="1" x14ac:dyDescent="0.2">
      <c r="A119" s="201"/>
      <c r="B119" s="202"/>
      <c r="C119" s="201"/>
      <c r="D119" s="201"/>
      <c r="E119" s="201"/>
      <c r="F119" s="201"/>
      <c r="G119" s="201"/>
      <c r="H119" s="201"/>
      <c r="I119" s="201"/>
      <c r="J119" s="201"/>
      <c r="K119" s="201"/>
      <c r="L119" s="204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</row>
    <row r="120" spans="1:65" s="205" customFormat="1" ht="43.15" customHeight="1" x14ac:dyDescent="0.2">
      <c r="A120" s="201"/>
      <c r="B120" s="202"/>
      <c r="C120" s="198" t="s">
        <v>24</v>
      </c>
      <c r="D120" s="201"/>
      <c r="E120" s="201"/>
      <c r="F120" s="207" t="str">
        <f>E17</f>
        <v>Severoslovenské vodárne a kanalizácie, a.s.</v>
      </c>
      <c r="G120" s="201"/>
      <c r="H120" s="201"/>
      <c r="I120" s="198" t="s">
        <v>30</v>
      </c>
      <c r="J120" s="242" t="str">
        <f>E23</f>
        <v>Sweco Hydroprojekt a.s., divize Morava</v>
      </c>
      <c r="K120" s="201"/>
      <c r="L120" s="204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65" s="205" customFormat="1" ht="15.2" customHeight="1" x14ac:dyDescent="0.2">
      <c r="A121" s="201"/>
      <c r="B121" s="202"/>
      <c r="C121" s="198" t="s">
        <v>28</v>
      </c>
      <c r="D121" s="201"/>
      <c r="E121" s="201"/>
      <c r="F121" s="207" t="str">
        <f>IF(E20="","",E20)</f>
        <v>Vyplň údaj</v>
      </c>
      <c r="G121" s="201"/>
      <c r="H121" s="201"/>
      <c r="I121" s="198" t="s">
        <v>33</v>
      </c>
      <c r="J121" s="242" t="str">
        <f>E26</f>
        <v xml:space="preserve"> </v>
      </c>
      <c r="K121" s="201"/>
      <c r="L121" s="204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65" s="205" customFormat="1" ht="10.35" customHeight="1" x14ac:dyDescent="0.2">
      <c r="A122" s="201"/>
      <c r="B122" s="202"/>
      <c r="C122" s="201"/>
      <c r="D122" s="201"/>
      <c r="E122" s="201"/>
      <c r="F122" s="201"/>
      <c r="G122" s="201"/>
      <c r="H122" s="201"/>
      <c r="I122" s="201"/>
      <c r="J122" s="201"/>
      <c r="K122" s="201"/>
      <c r="L122" s="204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65" s="265" customFormat="1" ht="29.25" customHeight="1" x14ac:dyDescent="0.2">
      <c r="A123" s="256"/>
      <c r="B123" s="257"/>
      <c r="C123" s="258" t="s">
        <v>122</v>
      </c>
      <c r="D123" s="259" t="s">
        <v>57</v>
      </c>
      <c r="E123" s="259" t="s">
        <v>55</v>
      </c>
      <c r="F123" s="259" t="s">
        <v>56</v>
      </c>
      <c r="G123" s="259" t="s">
        <v>123</v>
      </c>
      <c r="H123" s="259" t="s">
        <v>124</v>
      </c>
      <c r="I123" s="259" t="s">
        <v>2465</v>
      </c>
      <c r="J123" s="259" t="s">
        <v>2466</v>
      </c>
      <c r="K123" s="260" t="s">
        <v>125</v>
      </c>
      <c r="L123" s="261"/>
      <c r="M123" s="262" t="s">
        <v>1</v>
      </c>
      <c r="N123" s="263" t="s">
        <v>39</v>
      </c>
      <c r="O123" s="263" t="s">
        <v>126</v>
      </c>
      <c r="P123" s="263" t="s">
        <v>127</v>
      </c>
      <c r="Q123" s="263" t="s">
        <v>128</v>
      </c>
      <c r="R123" s="263" t="s">
        <v>129</v>
      </c>
      <c r="S123" s="263" t="s">
        <v>130</v>
      </c>
      <c r="T123" s="264" t="s">
        <v>131</v>
      </c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</row>
    <row r="124" spans="1:65" s="205" customFormat="1" ht="22.9" customHeight="1" x14ac:dyDescent="0.25">
      <c r="A124" s="201"/>
      <c r="B124" s="202"/>
      <c r="C124" s="266" t="s">
        <v>132</v>
      </c>
      <c r="D124" s="201"/>
      <c r="E124" s="201"/>
      <c r="F124" s="201"/>
      <c r="G124" s="201"/>
      <c r="H124" s="201"/>
      <c r="I124" s="201"/>
      <c r="J124" s="267">
        <f>BK124</f>
        <v>0</v>
      </c>
      <c r="K124" s="201"/>
      <c r="L124" s="202"/>
      <c r="M124" s="268"/>
      <c r="N124" s="269"/>
      <c r="O124" s="217"/>
      <c r="P124" s="270">
        <f>P125</f>
        <v>0</v>
      </c>
      <c r="Q124" s="217"/>
      <c r="R124" s="270">
        <f>R125</f>
        <v>0</v>
      </c>
      <c r="S124" s="217"/>
      <c r="T124" s="271">
        <f>T125</f>
        <v>0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T124" s="192" t="s">
        <v>71</v>
      </c>
      <c r="AU124" s="192" t="s">
        <v>106</v>
      </c>
      <c r="BK124" s="272">
        <f>BK125</f>
        <v>0</v>
      </c>
    </row>
    <row r="125" spans="1:65" s="273" customFormat="1" ht="25.9" customHeight="1" x14ac:dyDescent="0.2">
      <c r="B125" s="274"/>
      <c r="D125" s="275" t="s">
        <v>71</v>
      </c>
      <c r="E125" s="276" t="s">
        <v>2424</v>
      </c>
      <c r="F125" s="276" t="s">
        <v>2425</v>
      </c>
      <c r="J125" s="277">
        <f>BK125</f>
        <v>0</v>
      </c>
      <c r="L125" s="274"/>
      <c r="M125" s="278"/>
      <c r="N125" s="279"/>
      <c r="O125" s="279"/>
      <c r="P125" s="280">
        <f>P126+P139+P142</f>
        <v>0</v>
      </c>
      <c r="Q125" s="279"/>
      <c r="R125" s="280">
        <f>R126+R139+R142</f>
        <v>0</v>
      </c>
      <c r="S125" s="279"/>
      <c r="T125" s="281">
        <f>T126+T139+T142</f>
        <v>0</v>
      </c>
      <c r="AR125" s="275" t="s">
        <v>166</v>
      </c>
      <c r="AT125" s="282" t="s">
        <v>71</v>
      </c>
      <c r="AU125" s="282" t="s">
        <v>72</v>
      </c>
      <c r="AY125" s="275" t="s">
        <v>135</v>
      </c>
      <c r="BK125" s="283">
        <f>BK126+BK139+BK142</f>
        <v>0</v>
      </c>
    </row>
    <row r="126" spans="1:65" s="273" customFormat="1" ht="22.9" customHeight="1" x14ac:dyDescent="0.2">
      <c r="B126" s="274"/>
      <c r="D126" s="275" t="s">
        <v>71</v>
      </c>
      <c r="E126" s="284" t="s">
        <v>2426</v>
      </c>
      <c r="F126" s="284" t="s">
        <v>2427</v>
      </c>
      <c r="J126" s="285">
        <f>BK126</f>
        <v>0</v>
      </c>
      <c r="L126" s="274"/>
      <c r="M126" s="278"/>
      <c r="N126" s="279"/>
      <c r="O126" s="279"/>
      <c r="P126" s="280">
        <f>SUM(P127:P138)</f>
        <v>0</v>
      </c>
      <c r="Q126" s="279"/>
      <c r="R126" s="280">
        <f>SUM(R127:R138)</f>
        <v>0</v>
      </c>
      <c r="S126" s="279"/>
      <c r="T126" s="281">
        <f>SUM(T127:T138)</f>
        <v>0</v>
      </c>
      <c r="AR126" s="275" t="s">
        <v>166</v>
      </c>
      <c r="AT126" s="282" t="s">
        <v>71</v>
      </c>
      <c r="AU126" s="282" t="s">
        <v>78</v>
      </c>
      <c r="AY126" s="275" t="s">
        <v>135</v>
      </c>
      <c r="BK126" s="283">
        <f>SUM(BK127:BK138)</f>
        <v>0</v>
      </c>
    </row>
    <row r="127" spans="1:65" s="205" customFormat="1" ht="24" customHeight="1" x14ac:dyDescent="0.2">
      <c r="A127" s="201"/>
      <c r="B127" s="202"/>
      <c r="C127" s="286" t="s">
        <v>78</v>
      </c>
      <c r="D127" s="286" t="s">
        <v>137</v>
      </c>
      <c r="E127" s="287" t="s">
        <v>2428</v>
      </c>
      <c r="F127" s="288" t="s">
        <v>2429</v>
      </c>
      <c r="G127" s="289" t="s">
        <v>2430</v>
      </c>
      <c r="H127" s="290">
        <v>1</v>
      </c>
      <c r="I127" s="119"/>
      <c r="J127" s="291">
        <f>ROUND(I127*H127,2)</f>
        <v>0</v>
      </c>
      <c r="K127" s="308" t="s">
        <v>155</v>
      </c>
      <c r="L127" s="202"/>
      <c r="M127" s="292" t="s">
        <v>1</v>
      </c>
      <c r="N127" s="293" t="s">
        <v>40</v>
      </c>
      <c r="O127" s="294"/>
      <c r="P127" s="295">
        <f>O127*H127</f>
        <v>0</v>
      </c>
      <c r="Q127" s="295">
        <v>0</v>
      </c>
      <c r="R127" s="295">
        <f>Q127*H127</f>
        <v>0</v>
      </c>
      <c r="S127" s="295">
        <v>0</v>
      </c>
      <c r="T127" s="296">
        <f>S127*H127</f>
        <v>0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R127" s="297" t="s">
        <v>2431</v>
      </c>
      <c r="AT127" s="297" t="s">
        <v>137</v>
      </c>
      <c r="AU127" s="297" t="s">
        <v>80</v>
      </c>
      <c r="AY127" s="192" t="s">
        <v>135</v>
      </c>
      <c r="BE127" s="298">
        <f>IF(N127="základní",J127,0)</f>
        <v>0</v>
      </c>
      <c r="BF127" s="298">
        <f>IF(N127="snížená",J127,0)</f>
        <v>0</v>
      </c>
      <c r="BG127" s="298">
        <f>IF(N127="zákl. přenesená",J127,0)</f>
        <v>0</v>
      </c>
      <c r="BH127" s="298">
        <f>IF(N127="sníž. přenesená",J127,0)</f>
        <v>0</v>
      </c>
      <c r="BI127" s="298">
        <f>IF(N127="nulová",J127,0)</f>
        <v>0</v>
      </c>
      <c r="BJ127" s="192" t="s">
        <v>78</v>
      </c>
      <c r="BK127" s="298">
        <f>ROUND(I127*H127,2)</f>
        <v>0</v>
      </c>
      <c r="BL127" s="192" t="s">
        <v>2431</v>
      </c>
      <c r="BM127" s="297" t="s">
        <v>2432</v>
      </c>
    </row>
    <row r="128" spans="1:65" s="205" customFormat="1" ht="19.5" x14ac:dyDescent="0.2">
      <c r="A128" s="201"/>
      <c r="B128" s="202"/>
      <c r="C128" s="201"/>
      <c r="D128" s="299" t="s">
        <v>143</v>
      </c>
      <c r="E128" s="201"/>
      <c r="F128" s="300" t="s">
        <v>2433</v>
      </c>
      <c r="G128" s="201"/>
      <c r="H128" s="201"/>
      <c r="I128" s="49"/>
      <c r="J128" s="201"/>
      <c r="K128" s="201"/>
      <c r="L128" s="202"/>
      <c r="M128" s="301"/>
      <c r="N128" s="302"/>
      <c r="O128" s="294"/>
      <c r="P128" s="294"/>
      <c r="Q128" s="294"/>
      <c r="R128" s="294"/>
      <c r="S128" s="294"/>
      <c r="T128" s="303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T128" s="192" t="s">
        <v>143</v>
      </c>
      <c r="AU128" s="192" t="s">
        <v>80</v>
      </c>
    </row>
    <row r="129" spans="1:65" s="205" customFormat="1" ht="36" customHeight="1" x14ac:dyDescent="0.2">
      <c r="A129" s="201"/>
      <c r="B129" s="202"/>
      <c r="C129" s="286" t="s">
        <v>80</v>
      </c>
      <c r="D129" s="286" t="s">
        <v>137</v>
      </c>
      <c r="E129" s="287" t="s">
        <v>2434</v>
      </c>
      <c r="F129" s="288" t="s">
        <v>2435</v>
      </c>
      <c r="G129" s="289" t="s">
        <v>2430</v>
      </c>
      <c r="H129" s="290">
        <v>1</v>
      </c>
      <c r="I129" s="119"/>
      <c r="J129" s="291">
        <f>ROUND(I129*H129,2)</f>
        <v>0</v>
      </c>
      <c r="K129" s="288" t="s">
        <v>1</v>
      </c>
      <c r="L129" s="202"/>
      <c r="M129" s="292" t="s">
        <v>1</v>
      </c>
      <c r="N129" s="293" t="s">
        <v>40</v>
      </c>
      <c r="O129" s="294"/>
      <c r="P129" s="295">
        <f>O129*H129</f>
        <v>0</v>
      </c>
      <c r="Q129" s="295">
        <v>0</v>
      </c>
      <c r="R129" s="295">
        <f>Q129*H129</f>
        <v>0</v>
      </c>
      <c r="S129" s="295">
        <v>0</v>
      </c>
      <c r="T129" s="296">
        <f>S129*H129</f>
        <v>0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R129" s="297" t="s">
        <v>2431</v>
      </c>
      <c r="AT129" s="297" t="s">
        <v>137</v>
      </c>
      <c r="AU129" s="297" t="s">
        <v>80</v>
      </c>
      <c r="AY129" s="192" t="s">
        <v>135</v>
      </c>
      <c r="BE129" s="298">
        <f>IF(N129="základní",J129,0)</f>
        <v>0</v>
      </c>
      <c r="BF129" s="298">
        <f>IF(N129="snížená",J129,0)</f>
        <v>0</v>
      </c>
      <c r="BG129" s="298">
        <f>IF(N129="zákl. přenesená",J129,0)</f>
        <v>0</v>
      </c>
      <c r="BH129" s="298">
        <f>IF(N129="sníž. přenesená",J129,0)</f>
        <v>0</v>
      </c>
      <c r="BI129" s="298">
        <f>IF(N129="nulová",J129,0)</f>
        <v>0</v>
      </c>
      <c r="BJ129" s="192" t="s">
        <v>78</v>
      </c>
      <c r="BK129" s="298">
        <f>ROUND(I129*H129,2)</f>
        <v>0</v>
      </c>
      <c r="BL129" s="192" t="s">
        <v>2431</v>
      </c>
      <c r="BM129" s="297" t="s">
        <v>2436</v>
      </c>
    </row>
    <row r="130" spans="1:65" s="205" customFormat="1" ht="19.5" x14ac:dyDescent="0.2">
      <c r="A130" s="201"/>
      <c r="B130" s="202"/>
      <c r="C130" s="201"/>
      <c r="D130" s="299" t="s">
        <v>143</v>
      </c>
      <c r="E130" s="201"/>
      <c r="F130" s="300" t="s">
        <v>2437</v>
      </c>
      <c r="G130" s="201"/>
      <c r="H130" s="201"/>
      <c r="I130" s="49"/>
      <c r="J130" s="201"/>
      <c r="K130" s="201"/>
      <c r="L130" s="202"/>
      <c r="M130" s="301"/>
      <c r="N130" s="302"/>
      <c r="O130" s="294"/>
      <c r="P130" s="294"/>
      <c r="Q130" s="294"/>
      <c r="R130" s="294"/>
      <c r="S130" s="294"/>
      <c r="T130" s="303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T130" s="192" t="s">
        <v>143</v>
      </c>
      <c r="AU130" s="192" t="s">
        <v>80</v>
      </c>
    </row>
    <row r="131" spans="1:65" s="205" customFormat="1" ht="16.5" customHeight="1" x14ac:dyDescent="0.2">
      <c r="A131" s="201"/>
      <c r="B131" s="202"/>
      <c r="C131" s="286" t="s">
        <v>152</v>
      </c>
      <c r="D131" s="286" t="s">
        <v>137</v>
      </c>
      <c r="E131" s="287" t="s">
        <v>2438</v>
      </c>
      <c r="F131" s="288" t="s">
        <v>2439</v>
      </c>
      <c r="G131" s="289" t="s">
        <v>2430</v>
      </c>
      <c r="H131" s="290">
        <v>1</v>
      </c>
      <c r="I131" s="119"/>
      <c r="J131" s="291">
        <f>ROUND(I131*H131,2)</f>
        <v>0</v>
      </c>
      <c r="K131" s="288" t="s">
        <v>1</v>
      </c>
      <c r="L131" s="202"/>
      <c r="M131" s="292" t="s">
        <v>1</v>
      </c>
      <c r="N131" s="293" t="s">
        <v>40</v>
      </c>
      <c r="O131" s="294"/>
      <c r="P131" s="295">
        <f>O131*H131</f>
        <v>0</v>
      </c>
      <c r="Q131" s="295">
        <v>0</v>
      </c>
      <c r="R131" s="295">
        <f>Q131*H131</f>
        <v>0</v>
      </c>
      <c r="S131" s="295">
        <v>0</v>
      </c>
      <c r="T131" s="296">
        <f>S131*H131</f>
        <v>0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R131" s="297" t="s">
        <v>2431</v>
      </c>
      <c r="AT131" s="297" t="s">
        <v>137</v>
      </c>
      <c r="AU131" s="297" t="s">
        <v>80</v>
      </c>
      <c r="AY131" s="192" t="s">
        <v>135</v>
      </c>
      <c r="BE131" s="298">
        <f>IF(N131="základní",J131,0)</f>
        <v>0</v>
      </c>
      <c r="BF131" s="298">
        <f>IF(N131="snížená",J131,0)</f>
        <v>0</v>
      </c>
      <c r="BG131" s="298">
        <f>IF(N131="zákl. přenesená",J131,0)</f>
        <v>0</v>
      </c>
      <c r="BH131" s="298">
        <f>IF(N131="sníž. přenesená",J131,0)</f>
        <v>0</v>
      </c>
      <c r="BI131" s="298">
        <f>IF(N131="nulová",J131,0)</f>
        <v>0</v>
      </c>
      <c r="BJ131" s="192" t="s">
        <v>78</v>
      </c>
      <c r="BK131" s="298">
        <f>ROUND(I131*H131,2)</f>
        <v>0</v>
      </c>
      <c r="BL131" s="192" t="s">
        <v>2431</v>
      </c>
      <c r="BM131" s="297" t="s">
        <v>2440</v>
      </c>
    </row>
    <row r="132" spans="1:65" s="205" customFormat="1" x14ac:dyDescent="0.2">
      <c r="A132" s="201"/>
      <c r="B132" s="202"/>
      <c r="C132" s="201"/>
      <c r="D132" s="299" t="s">
        <v>143</v>
      </c>
      <c r="E132" s="201"/>
      <c r="F132" s="300" t="s">
        <v>2439</v>
      </c>
      <c r="G132" s="201"/>
      <c r="H132" s="201"/>
      <c r="I132" s="49"/>
      <c r="J132" s="201"/>
      <c r="K132" s="201"/>
      <c r="L132" s="202"/>
      <c r="M132" s="301"/>
      <c r="N132" s="302"/>
      <c r="O132" s="294"/>
      <c r="P132" s="294"/>
      <c r="Q132" s="294"/>
      <c r="R132" s="294"/>
      <c r="S132" s="294"/>
      <c r="T132" s="303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T132" s="192" t="s">
        <v>143</v>
      </c>
      <c r="AU132" s="192" t="s">
        <v>80</v>
      </c>
    </row>
    <row r="133" spans="1:65" s="205" customFormat="1" ht="24" customHeight="1" x14ac:dyDescent="0.2">
      <c r="A133" s="201"/>
      <c r="B133" s="202"/>
      <c r="C133" s="286" t="s">
        <v>141</v>
      </c>
      <c r="D133" s="286" t="s">
        <v>137</v>
      </c>
      <c r="E133" s="287" t="s">
        <v>2441</v>
      </c>
      <c r="F133" s="288" t="s">
        <v>2442</v>
      </c>
      <c r="G133" s="289" t="s">
        <v>2430</v>
      </c>
      <c r="H133" s="290">
        <v>1</v>
      </c>
      <c r="I133" s="119"/>
      <c r="J133" s="291">
        <f>ROUND(I133*H133,2)</f>
        <v>0</v>
      </c>
      <c r="K133" s="288" t="s">
        <v>155</v>
      </c>
      <c r="L133" s="202"/>
      <c r="M133" s="292" t="s">
        <v>1</v>
      </c>
      <c r="N133" s="293" t="s">
        <v>40</v>
      </c>
      <c r="O133" s="294"/>
      <c r="P133" s="295">
        <f>O133*H133</f>
        <v>0</v>
      </c>
      <c r="Q133" s="295">
        <v>0</v>
      </c>
      <c r="R133" s="295">
        <f>Q133*H133</f>
        <v>0</v>
      </c>
      <c r="S133" s="295">
        <v>0</v>
      </c>
      <c r="T133" s="296">
        <f>S133*H133</f>
        <v>0</v>
      </c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R133" s="297" t="s">
        <v>2431</v>
      </c>
      <c r="AT133" s="297" t="s">
        <v>137</v>
      </c>
      <c r="AU133" s="297" t="s">
        <v>80</v>
      </c>
      <c r="AY133" s="192" t="s">
        <v>135</v>
      </c>
      <c r="BE133" s="298">
        <f>IF(N133="základní",J133,0)</f>
        <v>0</v>
      </c>
      <c r="BF133" s="298">
        <f>IF(N133="snížená",J133,0)</f>
        <v>0</v>
      </c>
      <c r="BG133" s="298">
        <f>IF(N133="zákl. přenesená",J133,0)</f>
        <v>0</v>
      </c>
      <c r="BH133" s="298">
        <f>IF(N133="sníž. přenesená",J133,0)</f>
        <v>0</v>
      </c>
      <c r="BI133" s="298">
        <f>IF(N133="nulová",J133,0)</f>
        <v>0</v>
      </c>
      <c r="BJ133" s="192" t="s">
        <v>78</v>
      </c>
      <c r="BK133" s="298">
        <f>ROUND(I133*H133,2)</f>
        <v>0</v>
      </c>
      <c r="BL133" s="192" t="s">
        <v>2431</v>
      </c>
      <c r="BM133" s="297" t="s">
        <v>2443</v>
      </c>
    </row>
    <row r="134" spans="1:65" s="205" customFormat="1" ht="19.5" x14ac:dyDescent="0.2">
      <c r="A134" s="201"/>
      <c r="B134" s="202"/>
      <c r="C134" s="201"/>
      <c r="D134" s="299" t="s">
        <v>143</v>
      </c>
      <c r="E134" s="201"/>
      <c r="F134" s="300" t="s">
        <v>2442</v>
      </c>
      <c r="G134" s="201"/>
      <c r="H134" s="201"/>
      <c r="I134" s="49"/>
      <c r="J134" s="201"/>
      <c r="K134" s="201"/>
      <c r="L134" s="202"/>
      <c r="M134" s="301"/>
      <c r="N134" s="302"/>
      <c r="O134" s="294"/>
      <c r="P134" s="294"/>
      <c r="Q134" s="294"/>
      <c r="R134" s="294"/>
      <c r="S134" s="294"/>
      <c r="T134" s="303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T134" s="192" t="s">
        <v>143</v>
      </c>
      <c r="AU134" s="192" t="s">
        <v>80</v>
      </c>
    </row>
    <row r="135" spans="1:65" s="205" customFormat="1" ht="24" customHeight="1" x14ac:dyDescent="0.2">
      <c r="A135" s="201"/>
      <c r="B135" s="202"/>
      <c r="C135" s="286" t="s">
        <v>166</v>
      </c>
      <c r="D135" s="286" t="s">
        <v>137</v>
      </c>
      <c r="E135" s="287" t="s">
        <v>2444</v>
      </c>
      <c r="F135" s="288" t="s">
        <v>2445</v>
      </c>
      <c r="G135" s="289" t="s">
        <v>2430</v>
      </c>
      <c r="H135" s="290">
        <v>1</v>
      </c>
      <c r="I135" s="119"/>
      <c r="J135" s="291">
        <f>ROUND(I135*H135,2)</f>
        <v>0</v>
      </c>
      <c r="K135" s="308" t="s">
        <v>155</v>
      </c>
      <c r="L135" s="202"/>
      <c r="M135" s="292" t="s">
        <v>1</v>
      </c>
      <c r="N135" s="293" t="s">
        <v>40</v>
      </c>
      <c r="O135" s="294"/>
      <c r="P135" s="295">
        <f>O135*H135</f>
        <v>0</v>
      </c>
      <c r="Q135" s="295">
        <v>0</v>
      </c>
      <c r="R135" s="295">
        <f>Q135*H135</f>
        <v>0</v>
      </c>
      <c r="S135" s="295">
        <v>0</v>
      </c>
      <c r="T135" s="296">
        <f>S135*H135</f>
        <v>0</v>
      </c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R135" s="297" t="s">
        <v>2431</v>
      </c>
      <c r="AT135" s="297" t="s">
        <v>137</v>
      </c>
      <c r="AU135" s="297" t="s">
        <v>80</v>
      </c>
      <c r="AY135" s="192" t="s">
        <v>135</v>
      </c>
      <c r="BE135" s="298">
        <f>IF(N135="základní",J135,0)</f>
        <v>0</v>
      </c>
      <c r="BF135" s="298">
        <f>IF(N135="snížená",J135,0)</f>
        <v>0</v>
      </c>
      <c r="BG135" s="298">
        <f>IF(N135="zákl. přenesená",J135,0)</f>
        <v>0</v>
      </c>
      <c r="BH135" s="298">
        <f>IF(N135="sníž. přenesená",J135,0)</f>
        <v>0</v>
      </c>
      <c r="BI135" s="298">
        <f>IF(N135="nulová",J135,0)</f>
        <v>0</v>
      </c>
      <c r="BJ135" s="192" t="s">
        <v>78</v>
      </c>
      <c r="BK135" s="298">
        <f>ROUND(I135*H135,2)</f>
        <v>0</v>
      </c>
      <c r="BL135" s="192" t="s">
        <v>2431</v>
      </c>
      <c r="BM135" s="297" t="s">
        <v>2446</v>
      </c>
    </row>
    <row r="136" spans="1:65" s="205" customFormat="1" ht="58.5" x14ac:dyDescent="0.2">
      <c r="A136" s="201"/>
      <c r="B136" s="202"/>
      <c r="C136" s="201"/>
      <c r="D136" s="299" t="s">
        <v>143</v>
      </c>
      <c r="E136" s="201"/>
      <c r="F136" s="300" t="s">
        <v>2447</v>
      </c>
      <c r="G136" s="201"/>
      <c r="H136" s="201"/>
      <c r="I136" s="49"/>
      <c r="J136" s="201"/>
      <c r="K136" s="201"/>
      <c r="L136" s="202"/>
      <c r="M136" s="301"/>
      <c r="N136" s="302"/>
      <c r="O136" s="294"/>
      <c r="P136" s="294"/>
      <c r="Q136" s="294"/>
      <c r="R136" s="294"/>
      <c r="S136" s="294"/>
      <c r="T136" s="303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T136" s="192" t="s">
        <v>143</v>
      </c>
      <c r="AU136" s="192" t="s">
        <v>80</v>
      </c>
    </row>
    <row r="137" spans="1:65" s="205" customFormat="1" ht="24" customHeight="1" x14ac:dyDescent="0.2">
      <c r="A137" s="201"/>
      <c r="B137" s="202"/>
      <c r="C137" s="286" t="s">
        <v>198</v>
      </c>
      <c r="D137" s="286" t="s">
        <v>137</v>
      </c>
      <c r="E137" s="287" t="s">
        <v>2448</v>
      </c>
      <c r="F137" s="288" t="s">
        <v>2449</v>
      </c>
      <c r="G137" s="289" t="s">
        <v>2430</v>
      </c>
      <c r="H137" s="290">
        <v>1</v>
      </c>
      <c r="I137" s="119"/>
      <c r="J137" s="291">
        <f>ROUND(I137*H137,2)</f>
        <v>0</v>
      </c>
      <c r="K137" s="288" t="s">
        <v>1</v>
      </c>
      <c r="L137" s="202"/>
      <c r="M137" s="292" t="s">
        <v>1</v>
      </c>
      <c r="N137" s="293" t="s">
        <v>40</v>
      </c>
      <c r="O137" s="294"/>
      <c r="P137" s="295">
        <f>O137*H137</f>
        <v>0</v>
      </c>
      <c r="Q137" s="295">
        <v>0</v>
      </c>
      <c r="R137" s="295">
        <f>Q137*H137</f>
        <v>0</v>
      </c>
      <c r="S137" s="295">
        <v>0</v>
      </c>
      <c r="T137" s="296">
        <f>S137*H137</f>
        <v>0</v>
      </c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R137" s="297" t="s">
        <v>141</v>
      </c>
      <c r="AT137" s="297" t="s">
        <v>137</v>
      </c>
      <c r="AU137" s="297" t="s">
        <v>80</v>
      </c>
      <c r="AY137" s="192" t="s">
        <v>135</v>
      </c>
      <c r="BE137" s="298">
        <f>IF(N137="základní",J137,0)</f>
        <v>0</v>
      </c>
      <c r="BF137" s="298">
        <f>IF(N137="snížená",J137,0)</f>
        <v>0</v>
      </c>
      <c r="BG137" s="298">
        <f>IF(N137="zákl. přenesená",J137,0)</f>
        <v>0</v>
      </c>
      <c r="BH137" s="298">
        <f>IF(N137="sníž. přenesená",J137,0)</f>
        <v>0</v>
      </c>
      <c r="BI137" s="298">
        <f>IF(N137="nulová",J137,0)</f>
        <v>0</v>
      </c>
      <c r="BJ137" s="192" t="s">
        <v>78</v>
      </c>
      <c r="BK137" s="298">
        <f>ROUND(I137*H137,2)</f>
        <v>0</v>
      </c>
      <c r="BL137" s="192" t="s">
        <v>141</v>
      </c>
      <c r="BM137" s="297" t="s">
        <v>2450</v>
      </c>
    </row>
    <row r="138" spans="1:65" s="205" customFormat="1" ht="19.5" x14ac:dyDescent="0.2">
      <c r="A138" s="201"/>
      <c r="B138" s="202"/>
      <c r="C138" s="201"/>
      <c r="D138" s="299" t="s">
        <v>143</v>
      </c>
      <c r="E138" s="201"/>
      <c r="F138" s="300" t="s">
        <v>2451</v>
      </c>
      <c r="G138" s="201"/>
      <c r="H138" s="201"/>
      <c r="I138" s="49"/>
      <c r="J138" s="201"/>
      <c r="K138" s="201"/>
      <c r="L138" s="202"/>
      <c r="M138" s="301"/>
      <c r="N138" s="302"/>
      <c r="O138" s="294"/>
      <c r="P138" s="294"/>
      <c r="Q138" s="294"/>
      <c r="R138" s="294"/>
      <c r="S138" s="294"/>
      <c r="T138" s="303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T138" s="192" t="s">
        <v>143</v>
      </c>
      <c r="AU138" s="192" t="s">
        <v>80</v>
      </c>
    </row>
    <row r="139" spans="1:65" s="273" customFormat="1" ht="22.9" customHeight="1" x14ac:dyDescent="0.2">
      <c r="B139" s="274"/>
      <c r="D139" s="275" t="s">
        <v>71</v>
      </c>
      <c r="E139" s="284" t="s">
        <v>2452</v>
      </c>
      <c r="F139" s="284" t="s">
        <v>2468</v>
      </c>
      <c r="I139" s="103"/>
      <c r="J139" s="285">
        <f>BK139</f>
        <v>0</v>
      </c>
      <c r="L139" s="274"/>
      <c r="M139" s="278"/>
      <c r="N139" s="279"/>
      <c r="O139" s="279"/>
      <c r="P139" s="280">
        <f>SUM(P140:P141)</f>
        <v>0</v>
      </c>
      <c r="Q139" s="279"/>
      <c r="R139" s="280">
        <f>SUM(R140:R141)</f>
        <v>0</v>
      </c>
      <c r="S139" s="279"/>
      <c r="T139" s="281">
        <f>SUM(T140:T141)</f>
        <v>0</v>
      </c>
      <c r="AR139" s="275" t="s">
        <v>166</v>
      </c>
      <c r="AT139" s="282" t="s">
        <v>71</v>
      </c>
      <c r="AU139" s="282" t="s">
        <v>78</v>
      </c>
      <c r="AY139" s="275" t="s">
        <v>135</v>
      </c>
      <c r="BK139" s="283">
        <f>SUM(BK140:BK141)</f>
        <v>0</v>
      </c>
    </row>
    <row r="140" spans="1:65" s="205" customFormat="1" ht="24" customHeight="1" x14ac:dyDescent="0.2">
      <c r="A140" s="201"/>
      <c r="B140" s="202"/>
      <c r="C140" s="286">
        <v>7</v>
      </c>
      <c r="D140" s="286" t="s">
        <v>137</v>
      </c>
      <c r="E140" s="287" t="s">
        <v>2453</v>
      </c>
      <c r="F140" s="288" t="s">
        <v>2454</v>
      </c>
      <c r="G140" s="289" t="s">
        <v>2430</v>
      </c>
      <c r="H140" s="290">
        <v>1</v>
      </c>
      <c r="I140" s="119"/>
      <c r="J140" s="291">
        <f>ROUND(I140*H140,2)</f>
        <v>0</v>
      </c>
      <c r="K140" s="288" t="s">
        <v>1</v>
      </c>
      <c r="L140" s="202"/>
      <c r="M140" s="292" t="s">
        <v>1</v>
      </c>
      <c r="N140" s="293" t="s">
        <v>40</v>
      </c>
      <c r="O140" s="294"/>
      <c r="P140" s="295">
        <f>O140*H140</f>
        <v>0</v>
      </c>
      <c r="Q140" s="295">
        <v>0</v>
      </c>
      <c r="R140" s="295">
        <f>Q140*H140</f>
        <v>0</v>
      </c>
      <c r="S140" s="295">
        <v>0</v>
      </c>
      <c r="T140" s="296">
        <f>S140*H140</f>
        <v>0</v>
      </c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R140" s="297" t="s">
        <v>141</v>
      </c>
      <c r="AT140" s="297" t="s">
        <v>137</v>
      </c>
      <c r="AU140" s="297" t="s">
        <v>80</v>
      </c>
      <c r="AY140" s="192" t="s">
        <v>135</v>
      </c>
      <c r="BE140" s="298">
        <f>IF(N140="základní",J140,0)</f>
        <v>0</v>
      </c>
      <c r="BF140" s="298">
        <f>IF(N140="snížená",J140,0)</f>
        <v>0</v>
      </c>
      <c r="BG140" s="298">
        <f>IF(N140="zákl. přenesená",J140,0)</f>
        <v>0</v>
      </c>
      <c r="BH140" s="298">
        <f>IF(N140="sníž. přenesená",J140,0)</f>
        <v>0</v>
      </c>
      <c r="BI140" s="298">
        <f>IF(N140="nulová",J140,0)</f>
        <v>0</v>
      </c>
      <c r="BJ140" s="192" t="s">
        <v>78</v>
      </c>
      <c r="BK140" s="298">
        <f>ROUND(I140*H140,2)</f>
        <v>0</v>
      </c>
      <c r="BL140" s="192" t="s">
        <v>141</v>
      </c>
      <c r="BM140" s="297" t="s">
        <v>2455</v>
      </c>
    </row>
    <row r="141" spans="1:65" s="205" customFormat="1" ht="19.5" x14ac:dyDescent="0.2">
      <c r="A141" s="201"/>
      <c r="B141" s="202"/>
      <c r="C141" s="201"/>
      <c r="D141" s="299" t="s">
        <v>143</v>
      </c>
      <c r="E141" s="201"/>
      <c r="F141" s="300" t="s">
        <v>2454</v>
      </c>
      <c r="G141" s="201"/>
      <c r="H141" s="201"/>
      <c r="I141" s="49"/>
      <c r="J141" s="201"/>
      <c r="K141" s="201"/>
      <c r="L141" s="202"/>
      <c r="M141" s="301"/>
      <c r="N141" s="302"/>
      <c r="O141" s="294"/>
      <c r="P141" s="294"/>
      <c r="Q141" s="294"/>
      <c r="R141" s="294"/>
      <c r="S141" s="294"/>
      <c r="T141" s="303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T141" s="192" t="s">
        <v>143</v>
      </c>
      <c r="AU141" s="192" t="s">
        <v>80</v>
      </c>
    </row>
    <row r="142" spans="1:65" s="273" customFormat="1" ht="22.9" customHeight="1" x14ac:dyDescent="0.2">
      <c r="B142" s="274"/>
      <c r="D142" s="275" t="s">
        <v>71</v>
      </c>
      <c r="E142" s="284" t="s">
        <v>2456</v>
      </c>
      <c r="F142" s="284" t="s">
        <v>2457</v>
      </c>
      <c r="I142" s="103"/>
      <c r="J142" s="285">
        <f>BK142</f>
        <v>0</v>
      </c>
      <c r="L142" s="274"/>
      <c r="M142" s="278"/>
      <c r="N142" s="279"/>
      <c r="O142" s="279"/>
      <c r="P142" s="280">
        <f>SUM(P143:P144)</f>
        <v>0</v>
      </c>
      <c r="Q142" s="279"/>
      <c r="R142" s="280">
        <f>SUM(R143:R144)</f>
        <v>0</v>
      </c>
      <c r="S142" s="279"/>
      <c r="T142" s="281">
        <f>SUM(T143:T144)</f>
        <v>0</v>
      </c>
      <c r="AR142" s="275" t="s">
        <v>166</v>
      </c>
      <c r="AT142" s="282" t="s">
        <v>71</v>
      </c>
      <c r="AU142" s="282" t="s">
        <v>78</v>
      </c>
      <c r="AY142" s="275" t="s">
        <v>135</v>
      </c>
      <c r="BK142" s="283">
        <f>SUM(BK143:BK144)</f>
        <v>0</v>
      </c>
    </row>
    <row r="143" spans="1:65" s="205" customFormat="1" ht="24" customHeight="1" x14ac:dyDescent="0.2">
      <c r="A143" s="201"/>
      <c r="B143" s="202"/>
      <c r="C143" s="286">
        <v>8</v>
      </c>
      <c r="D143" s="286" t="s">
        <v>137</v>
      </c>
      <c r="E143" s="287" t="s">
        <v>2458</v>
      </c>
      <c r="F143" s="288" t="s">
        <v>2459</v>
      </c>
      <c r="G143" s="289" t="s">
        <v>2430</v>
      </c>
      <c r="H143" s="290">
        <v>1</v>
      </c>
      <c r="I143" s="119"/>
      <c r="J143" s="291">
        <f>ROUND(I143*H143,2)</f>
        <v>0</v>
      </c>
      <c r="K143" s="308" t="s">
        <v>155</v>
      </c>
      <c r="L143" s="202"/>
      <c r="M143" s="292" t="s">
        <v>1</v>
      </c>
      <c r="N143" s="293" t="s">
        <v>40</v>
      </c>
      <c r="O143" s="294"/>
      <c r="P143" s="295">
        <f>O143*H143</f>
        <v>0</v>
      </c>
      <c r="Q143" s="295">
        <v>0</v>
      </c>
      <c r="R143" s="295">
        <f>Q143*H143</f>
        <v>0</v>
      </c>
      <c r="S143" s="295">
        <v>0</v>
      </c>
      <c r="T143" s="296">
        <f>S143*H143</f>
        <v>0</v>
      </c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R143" s="297" t="s">
        <v>2431</v>
      </c>
      <c r="AT143" s="297" t="s">
        <v>137</v>
      </c>
      <c r="AU143" s="297" t="s">
        <v>80</v>
      </c>
      <c r="AY143" s="192" t="s">
        <v>135</v>
      </c>
      <c r="BE143" s="298">
        <f>IF(N143="základní",J143,0)</f>
        <v>0</v>
      </c>
      <c r="BF143" s="298">
        <f>IF(N143="snížená",J143,0)</f>
        <v>0</v>
      </c>
      <c r="BG143" s="298">
        <f>IF(N143="zákl. přenesená",J143,0)</f>
        <v>0</v>
      </c>
      <c r="BH143" s="298">
        <f>IF(N143="sníž. přenesená",J143,0)</f>
        <v>0</v>
      </c>
      <c r="BI143" s="298">
        <f>IF(N143="nulová",J143,0)</f>
        <v>0</v>
      </c>
      <c r="BJ143" s="192" t="s">
        <v>78</v>
      </c>
      <c r="BK143" s="298">
        <f>ROUND(I143*H143,2)</f>
        <v>0</v>
      </c>
      <c r="BL143" s="192" t="s">
        <v>2431</v>
      </c>
      <c r="BM143" s="297" t="s">
        <v>2460</v>
      </c>
    </row>
    <row r="144" spans="1:65" s="205" customFormat="1" ht="39" x14ac:dyDescent="0.2">
      <c r="A144" s="201"/>
      <c r="B144" s="202"/>
      <c r="C144" s="201"/>
      <c r="D144" s="299" t="s">
        <v>143</v>
      </c>
      <c r="E144" s="201"/>
      <c r="F144" s="300" t="s">
        <v>2461</v>
      </c>
      <c r="G144" s="201"/>
      <c r="H144" s="201"/>
      <c r="I144" s="201"/>
      <c r="J144" s="201"/>
      <c r="K144" s="201"/>
      <c r="L144" s="202"/>
      <c r="M144" s="304"/>
      <c r="N144" s="305"/>
      <c r="O144" s="306"/>
      <c r="P144" s="306"/>
      <c r="Q144" s="306"/>
      <c r="R144" s="306"/>
      <c r="S144" s="306"/>
      <c r="T144" s="307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T144" s="192" t="s">
        <v>143</v>
      </c>
      <c r="AU144" s="192" t="s">
        <v>80</v>
      </c>
    </row>
    <row r="145" spans="1:31" s="205" customFormat="1" ht="6.95" customHeight="1" x14ac:dyDescent="0.2">
      <c r="A145" s="201"/>
      <c r="B145" s="238"/>
      <c r="C145" s="239"/>
      <c r="D145" s="239"/>
      <c r="E145" s="239"/>
      <c r="F145" s="239"/>
      <c r="G145" s="239"/>
      <c r="H145" s="239"/>
      <c r="I145" s="239"/>
      <c r="J145" s="239"/>
      <c r="K145" s="239"/>
      <c r="L145" s="202"/>
      <c r="M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</row>
  </sheetData>
  <sheetProtection algorithmName="SHA-512" hashValue="Bv3BcuyitiRoJsTs6RCRjKPLSQivDU9m/YMdRTdjS3f9vFI63oezqlNr6CyokmX7MIu4l1DlNiEDHNyFmitYKQ==" saltValue="1mAkD0ZKxVaAtrJ0kWoYRQ==" spinCount="100000" sheet="1" objects="1" scenarios="1"/>
  <autoFilter ref="C123:K144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001 - SO 5-5 Splašková ka...</vt:lpstr>
      <vt:lpstr>002 - SO 5-5.6 Dažďová ka...</vt:lpstr>
      <vt:lpstr>003 - SO 5-5.7 Preložky i...</vt:lpstr>
      <vt:lpstr>004 - SO 5-5.7 Přeložky p...</vt:lpstr>
      <vt:lpstr>005 - Ostatní a vedlješí ...</vt:lpstr>
      <vt:lpstr>'001 - SO 5-5 Splašková ka...'!Názvy_tisku</vt:lpstr>
      <vt:lpstr>'002 - SO 5-5.6 Dažďová ka...'!Názvy_tisku</vt:lpstr>
      <vt:lpstr>'003 - SO 5-5.7 Preložky i...'!Názvy_tisku</vt:lpstr>
      <vt:lpstr>'004 - SO 5-5.7 Přeložky p...'!Názvy_tisku</vt:lpstr>
      <vt:lpstr>'005 - Ostatní a vedlješí ...'!Názvy_tisku</vt:lpstr>
      <vt:lpstr>'Rekapitulace stavby'!Názvy_tisku</vt:lpstr>
      <vt:lpstr>'001 - SO 5-5 Splašková ka...'!Oblast_tisku</vt:lpstr>
      <vt:lpstr>'002 - SO 5-5.6 Dažďová ka...'!Oblast_tisku</vt:lpstr>
      <vt:lpstr>'003 - SO 5-5.7 Preložky i...'!Oblast_tisku</vt:lpstr>
      <vt:lpstr>'004 - SO 5-5.7 Přeložky p...'!Oblast_tisku</vt:lpstr>
      <vt:lpstr>'005 - Ostatní a vedlješí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Krumnikl, Radim</dc:creator>
  <cp:lastModifiedBy>SHDP</cp:lastModifiedBy>
  <dcterms:created xsi:type="dcterms:W3CDTF">2019-12-17T07:50:38Z</dcterms:created>
  <dcterms:modified xsi:type="dcterms:W3CDTF">2019-12-19T11:41:28Z</dcterms:modified>
</cp:coreProperties>
</file>